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co García\Dropbox\Special Issue STAA\article\Validación\"/>
    </mc:Choice>
  </mc:AlternateContent>
  <xr:revisionPtr revIDLastSave="0" documentId="13_ncr:1_{D53164D4-7D30-4DDC-8FA8-DE0480AFF851}" xr6:coauthVersionLast="45" xr6:coauthVersionMax="45" xr10:uidLastSave="{00000000-0000-0000-0000-000000000000}"/>
  <bookViews>
    <workbookView xWindow="28680" yWindow="-120" windowWidth="24240" windowHeight="13140" tabRatio="631" activeTab="6" xr2:uid="{00000000-000D-0000-FFFF-FFFF00000000}"/>
  </bookViews>
  <sheets>
    <sheet name="Almond tree" sheetId="3" r:id="rId1"/>
    <sheet name="Almond tree results" sheetId="1" r:id="rId2"/>
    <sheet name="Olive tree" sheetId="4" r:id="rId3"/>
    <sheet name="Olive tree results" sheetId="5" r:id="rId4"/>
    <sheet name="Grape vine" sheetId="6" r:id="rId5"/>
    <sheet name="Grape vine results" sheetId="7" r:id="rId6"/>
    <sheet name="Aggregated result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 s="1"/>
  <c r="I4" i="1"/>
  <c r="G5" i="1"/>
  <c r="H5" i="1"/>
  <c r="I5" i="1"/>
  <c r="J5" i="1"/>
  <c r="G6" i="1"/>
  <c r="H6" i="1"/>
  <c r="J6" i="1" s="1"/>
  <c r="I6" i="1"/>
  <c r="G7" i="1"/>
  <c r="I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I11" i="1"/>
  <c r="G12" i="1"/>
  <c r="H12" i="1"/>
  <c r="J12" i="1" s="1"/>
  <c r="I12" i="1"/>
  <c r="G13" i="1"/>
  <c r="H13" i="1"/>
  <c r="J13" i="1" s="1"/>
  <c r="I13" i="1"/>
  <c r="G14" i="1"/>
  <c r="H14" i="1"/>
  <c r="I14" i="1"/>
  <c r="J14" i="1"/>
  <c r="G15" i="1"/>
  <c r="H15" i="1"/>
  <c r="J15" i="1" s="1"/>
  <c r="I15" i="1"/>
  <c r="G16" i="1"/>
  <c r="H16" i="1"/>
  <c r="I16" i="1"/>
  <c r="J16" i="1"/>
  <c r="G17" i="1"/>
  <c r="H17" i="1"/>
  <c r="J17" i="1" s="1"/>
  <c r="I17" i="1"/>
  <c r="G18" i="1"/>
  <c r="H18" i="1"/>
  <c r="I18" i="1"/>
  <c r="J18" i="1"/>
  <c r="G19" i="1"/>
  <c r="H19" i="1"/>
  <c r="J19" i="1" s="1"/>
  <c r="I19" i="1"/>
  <c r="G20" i="1"/>
  <c r="H20" i="1"/>
  <c r="I20" i="1"/>
  <c r="J20" i="1"/>
  <c r="G21" i="1"/>
  <c r="H21" i="1"/>
  <c r="J21" i="1" s="1"/>
  <c r="I21" i="1"/>
  <c r="G22" i="1"/>
  <c r="H22" i="1"/>
  <c r="I22" i="1"/>
  <c r="J22" i="1"/>
  <c r="G23" i="1"/>
  <c r="I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H4" i="5"/>
  <c r="I4" i="5"/>
  <c r="J4" i="5"/>
  <c r="H5" i="5"/>
  <c r="I5" i="5"/>
  <c r="J5" i="5"/>
  <c r="H6" i="5"/>
  <c r="I6" i="5"/>
  <c r="J6" i="5"/>
  <c r="H7" i="5"/>
  <c r="J7" i="5" s="1"/>
  <c r="I7" i="5"/>
  <c r="I8" i="5"/>
  <c r="H9" i="5"/>
  <c r="J9" i="5" s="1"/>
  <c r="I9" i="5"/>
  <c r="I10" i="5"/>
  <c r="H11" i="5"/>
  <c r="J11" i="5" s="1"/>
  <c r="I11" i="5"/>
  <c r="I12" i="5"/>
  <c r="I13" i="5"/>
  <c r="I14" i="5"/>
  <c r="I15" i="5"/>
  <c r="I16" i="5"/>
  <c r="H17" i="5"/>
  <c r="J17" i="5" s="1"/>
  <c r="I17" i="5"/>
  <c r="H18" i="5"/>
  <c r="J18" i="5" s="1"/>
  <c r="I18" i="5"/>
  <c r="H19" i="5"/>
  <c r="I19" i="5"/>
  <c r="J19" i="5"/>
  <c r="I20" i="5"/>
  <c r="H21" i="5"/>
  <c r="I21" i="5"/>
  <c r="I22" i="5"/>
  <c r="I23" i="5"/>
  <c r="I24" i="5"/>
  <c r="H25" i="5"/>
  <c r="I25" i="5"/>
  <c r="J25" i="5"/>
  <c r="I26" i="5"/>
  <c r="H27" i="5"/>
  <c r="I27" i="5"/>
  <c r="J27" i="5" s="1"/>
  <c r="E4" i="8"/>
  <c r="C3" i="8"/>
  <c r="H29" i="5" l="1"/>
  <c r="D3" i="8" s="1"/>
  <c r="H3" i="5"/>
  <c r="G3" i="5"/>
  <c r="G3" i="1" l="1"/>
  <c r="I3" i="5" l="1"/>
  <c r="I29" i="5"/>
  <c r="E3" i="8" s="1"/>
  <c r="I26" i="7" l="1"/>
  <c r="H26" i="7"/>
  <c r="J26" i="7" s="1"/>
  <c r="G26" i="7"/>
  <c r="I25" i="7"/>
  <c r="H25" i="7"/>
  <c r="J25" i="7" s="1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G20" i="7"/>
  <c r="I19" i="7"/>
  <c r="H19" i="7"/>
  <c r="G19" i="7"/>
  <c r="I18" i="7"/>
  <c r="H18" i="7"/>
  <c r="H28" i="7" s="1"/>
  <c r="D4" i="8" s="1"/>
  <c r="G18" i="7"/>
  <c r="I17" i="7"/>
  <c r="H17" i="7"/>
  <c r="J17" i="7" s="1"/>
  <c r="G17" i="7"/>
  <c r="I16" i="7"/>
  <c r="H16" i="7"/>
  <c r="G16" i="7"/>
  <c r="I15" i="7"/>
  <c r="G15" i="7"/>
  <c r="I14" i="7"/>
  <c r="H14" i="7"/>
  <c r="G14" i="7"/>
  <c r="I13" i="7"/>
  <c r="H13" i="7"/>
  <c r="G13" i="7"/>
  <c r="I12" i="7"/>
  <c r="G12" i="7"/>
  <c r="I11" i="7"/>
  <c r="H11" i="7"/>
  <c r="G11" i="7"/>
  <c r="I10" i="7"/>
  <c r="H10" i="7"/>
  <c r="J10" i="7" s="1"/>
  <c r="G10" i="7"/>
  <c r="I9" i="7"/>
  <c r="H9" i="7"/>
  <c r="J9" i="7" s="1"/>
  <c r="G9" i="7"/>
  <c r="I8" i="7"/>
  <c r="G8" i="7"/>
  <c r="I7" i="7"/>
  <c r="H7" i="7"/>
  <c r="G7" i="7"/>
  <c r="I6" i="7"/>
  <c r="H6" i="7"/>
  <c r="G6" i="7"/>
  <c r="I5" i="7"/>
  <c r="H5" i="7"/>
  <c r="G5" i="7"/>
  <c r="I4" i="7"/>
  <c r="H4" i="7"/>
  <c r="G4" i="7"/>
  <c r="I3" i="7"/>
  <c r="H3" i="7"/>
  <c r="G3" i="7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I30" i="1"/>
  <c r="E2" i="8" s="1"/>
  <c r="E5" i="8" s="1"/>
  <c r="H30" i="1"/>
  <c r="D2" i="8" s="1"/>
  <c r="D5" i="8" s="1"/>
  <c r="G30" i="1"/>
  <c r="C2" i="8" s="1"/>
  <c r="J30" i="1" l="1"/>
  <c r="F2" i="8" s="1"/>
  <c r="G28" i="7"/>
  <c r="C4" i="8" s="1"/>
  <c r="C5" i="8" s="1"/>
  <c r="I28" i="7"/>
  <c r="G29" i="5"/>
  <c r="J6" i="7"/>
  <c r="J22" i="7"/>
  <c r="J18" i="7"/>
  <c r="J28" i="7" s="1"/>
  <c r="F4" i="8" s="1"/>
  <c r="J14" i="7"/>
  <c r="J5" i="7"/>
  <c r="J4" i="7"/>
  <c r="J7" i="7"/>
  <c r="J23" i="7"/>
  <c r="J13" i="7"/>
  <c r="J21" i="7"/>
  <c r="J16" i="7"/>
  <c r="J24" i="7"/>
  <c r="J11" i="7"/>
  <c r="J19" i="7"/>
  <c r="J3" i="7"/>
  <c r="J3" i="5"/>
  <c r="I3" i="1"/>
  <c r="H3" i="1"/>
  <c r="J3" i="1" s="1"/>
  <c r="J29" i="5" l="1"/>
  <c r="F3" i="8" s="1"/>
  <c r="F5" i="8" s="1"/>
</calcChain>
</file>

<file path=xl/sharedStrings.xml><?xml version="1.0" encoding="utf-8"?>
<sst xmlns="http://schemas.openxmlformats.org/spreadsheetml/2006/main" count="344" uniqueCount="227">
  <si>
    <t>Crop</t>
  </si>
  <si>
    <t>Disease</t>
  </si>
  <si>
    <t>TP</t>
  </si>
  <si>
    <t>TN</t>
  </si>
  <si>
    <t>FP</t>
  </si>
  <si>
    <t>FN</t>
  </si>
  <si>
    <t>Accuracy</t>
  </si>
  <si>
    <t>Precision</t>
  </si>
  <si>
    <t>Recall</t>
  </si>
  <si>
    <t>F-measure</t>
  </si>
  <si>
    <t xml:space="preserve"> Orugueta del almendro (Aglaope infausta L.)</t>
  </si>
  <si>
    <t>Lepra o abolladura (Berk.) Tul.)</t>
  </si>
  <si>
    <t>Roya (Persoon) Diete)</t>
  </si>
  <si>
    <t>Podredumbre del cuello (Phytophthora spp.)</t>
  </si>
  <si>
    <t>Pulgón harinoso (Hyalopterus amygdali Blanchard)</t>
  </si>
  <si>
    <t>Verticilosis (Verticillium dahliae Klebahn)</t>
  </si>
  <si>
    <t>Podredumbre de raices (Armillaria mellea Vahl)</t>
  </si>
  <si>
    <t>Avispilla (Eurytoma amygdali Enderlein)</t>
  </si>
  <si>
    <t>Mancha ocre (Wahlemb) Sacc.)</t>
  </si>
  <si>
    <t>Oruga verde del almendro (Orthosia cerasi o stabilis Fabricius)</t>
  </si>
  <si>
    <t>Barrenillo de los frutales (Scolytus) amygdali Guerin)</t>
  </si>
  <si>
    <t>Nematodos agalladores (Meloidogyne spp.)</t>
  </si>
  <si>
    <t>Monilia o podredumbre parda (Monilinia sp.)</t>
  </si>
  <si>
    <t>Orugeta (Ectomyelois ceratoniae Zeller)</t>
  </si>
  <si>
    <t>Gusano cabezudo (Capnodis tenebrionis L.)</t>
  </si>
  <si>
    <t>Chancro (Phomopsis amygdali Del.)</t>
  </si>
  <si>
    <t>Tigre (Monosteira unicostata Mulsant y Rey)</t>
  </si>
  <si>
    <t>Antracnosis (Colletotrichum acutatum Simmonds)</t>
  </si>
  <si>
    <t>Pulgón verde (Myzus persicae Sulzer)</t>
  </si>
  <si>
    <t>Minadora de los brotes y frutos (Anarsia lineatella Zell.)</t>
  </si>
  <si>
    <t>Mancha bacteriana de los frutales de hueso (Smith.) Vauterin et al.)</t>
  </si>
  <si>
    <t>Mosquito verde (Jacobiasca lybica Berg., Asymmetrasca decedens Paoli)</t>
  </si>
  <si>
    <t>Agalla o tumor del cuello (Agrobacterium tumefaciens Smith &amp; Townsend)</t>
  </si>
  <si>
    <t>Cribado o perdigonado (Lév.) M.B.Ellis)</t>
  </si>
  <si>
    <t xml:space="preserve">Virus Ilar </t>
  </si>
  <si>
    <t>Arañas amarillas y roja (Eotetranychus carpini Oud., Tetranychus urticae Koch., Panonychus ulmi Koch.)</t>
  </si>
  <si>
    <t>Classification: Positive</t>
  </si>
  <si>
    <t>Disease:orugeta</t>
  </si>
  <si>
    <t>classification:orugeta ectomyelois ceratoniae zeller almendro</t>
  </si>
  <si>
    <t>Disease:pulgón harinoso</t>
  </si>
  <si>
    <t>classification:pulgón harinoso hyalopterus amygdali blanchard almendro</t>
  </si>
  <si>
    <t>Disease:roya</t>
  </si>
  <si>
    <t>classification:roya tranzschelia pruni-spinosae persoon diete almendro</t>
  </si>
  <si>
    <t>Disease:podredumbre de raices</t>
  </si>
  <si>
    <t>classification:podredumbre de raices armillaria mellea vahl almendro</t>
  </si>
  <si>
    <t>Classification: False</t>
  </si>
  <si>
    <t>Disease:pulgón verde</t>
  </si>
  <si>
    <t>Disease:monilia o podredumbre parda</t>
  </si>
  <si>
    <t>classification:monilia o podredumbre parda monilinia sp almendro</t>
  </si>
  <si>
    <t>Disease:mosquito verde</t>
  </si>
  <si>
    <t>classification:mosquito verde jacobiasca lybica berg  asymmetrasca decedens paoli almendro</t>
  </si>
  <si>
    <t>Disease:verticilosis</t>
  </si>
  <si>
    <t>classification:verticilosis verticillium dahliae klebahn almendro</t>
  </si>
  <si>
    <t>Disease:barrenillo de los frutales</t>
  </si>
  <si>
    <t>classification:barrenillo de los frutales ruguloscolytus amygdali o scolytus amygdali guerin almendro</t>
  </si>
  <si>
    <t>Disease:arañas amarillas y roja</t>
  </si>
  <si>
    <t>classification:arañas amarillas y roja eotetranychus carpini oud  tetranychus urticae koch  panonychus ulmi koch almendro</t>
  </si>
  <si>
    <t>Disease:antracnosis</t>
  </si>
  <si>
    <t>classification:antracnosis colletotrichum acutatum simmonds almendro</t>
  </si>
  <si>
    <t>Disease:minadora de los brotes y frutos</t>
  </si>
  <si>
    <t>classification:minadora de los brotes y frutos anarsia lineatella zell almendro</t>
  </si>
  <si>
    <t>Disease:podredumbre del cuello</t>
  </si>
  <si>
    <t>classification:podredumbre del cuello phytophthora spp almendro</t>
  </si>
  <si>
    <t>Disease:nematodos agalladores</t>
  </si>
  <si>
    <t>classification:nematodos agalladores meloidogyne spp almendro</t>
  </si>
  <si>
    <t>Disease:mancha ocre</t>
  </si>
  <si>
    <t>classification:mancha ocre polystigma ochraceum wahlemb sacc almendro</t>
  </si>
  <si>
    <t>Disease:chancro</t>
  </si>
  <si>
    <t>classification:chancro phomopsis amygdali del almendro</t>
  </si>
  <si>
    <t>Disease:gusano cabezudo</t>
  </si>
  <si>
    <t>classification:gusano cabezudo capnodis tenebrionis l almendro</t>
  </si>
  <si>
    <t>Disease:virus ilar</t>
  </si>
  <si>
    <t>Disease:cribado o perdigonado</t>
  </si>
  <si>
    <t>classification:cribado o perdigonado coryneum beijerinckii oudem stigmina carpophila lév mbellis almendro</t>
  </si>
  <si>
    <t>Disease:orugueta del almendro</t>
  </si>
  <si>
    <t>classification:orugueta del almendro aglaope infausta l almendro</t>
  </si>
  <si>
    <t>Disease:tigre</t>
  </si>
  <si>
    <t>classification:tigre monosteira unicostata mulsant y rey almendro</t>
  </si>
  <si>
    <t>Disease:lepra o abolladura</t>
  </si>
  <si>
    <t>classification:lepra o abolladura taphrina deformans berk tul almendro</t>
  </si>
  <si>
    <t>Disease:mancha bacteriana de los frutales de hueso</t>
  </si>
  <si>
    <t>classification:mancha bacteriana de los frutales de hueso xanthomonas arboricola pv pruni smith vauterin et al almendro</t>
  </si>
  <si>
    <t>Disease:oruga verde del almendro</t>
  </si>
  <si>
    <t>classification:oruga verde del almendro orthosia cerasi o stabilis fabricius almendro</t>
  </si>
  <si>
    <t>Disease:agalla o tumor del cuello</t>
  </si>
  <si>
    <t>classification:agalla o tumor del cuello agrobacterium tumefaciens smith &amp; townsend almendro</t>
  </si>
  <si>
    <t>Disease:mosquito de la corteza</t>
  </si>
  <si>
    <t>classification:mosquito de la corteza resseliella oleisuga olivo</t>
  </si>
  <si>
    <t>Disease:escudete</t>
  </si>
  <si>
    <t>classification:antracnosis o aceituna jabonosa colletotrichum spp aceituna</t>
  </si>
  <si>
    <t>Disease:cochinilla de la tizne</t>
  </si>
  <si>
    <t>classification:cochinilla de la tizne  caparreta saissetia oleae aceituna</t>
  </si>
  <si>
    <t>Disease:polilla del olivo</t>
  </si>
  <si>
    <t>classification:moteado del peral y del manzano venturia pyrina aderhold y venturia inaequalis cooke g winter oliva</t>
  </si>
  <si>
    <t>Disease:antracnosis o aceituna jabonosa</t>
  </si>
  <si>
    <t>Disease:emplomado o repilo plomizo</t>
  </si>
  <si>
    <t>classification:emplomado o repilo plomizo pseudocercospora cladosporioides aceituna</t>
  </si>
  <si>
    <t>Disease:serpeta</t>
  </si>
  <si>
    <t>classification:serpeta lepidosaphes ulmi aceituna</t>
  </si>
  <si>
    <t>Disease:cigarra</t>
  </si>
  <si>
    <t>classification:cigarra cicada barbara olivo</t>
  </si>
  <si>
    <t>Disease:acariosis</t>
  </si>
  <si>
    <t>classification:acariosis aceria oleae olivo</t>
  </si>
  <si>
    <t>Disease:mosca del olivo</t>
  </si>
  <si>
    <t>classification:mosca del olivo bactrocera oleae aceituna</t>
  </si>
  <si>
    <t>Disease:glifodes o polilla del jazmín</t>
  </si>
  <si>
    <t>classification:glifodes o polilla del jazmín  palometa palpita vitrealis rossi olivo</t>
  </si>
  <si>
    <t>Disease:lepra</t>
  </si>
  <si>
    <t>classification:spilocaea oleagina castagne hughes repilo del olivo</t>
  </si>
  <si>
    <t>Disease:barrenillo negro</t>
  </si>
  <si>
    <t>classification:tuberculosis pseudomonas savastanoi pvsavastanoi olivo</t>
  </si>
  <si>
    <t>Disease:barrenillo del olivo</t>
  </si>
  <si>
    <t>classification:verticilosis verticillium dahliae olivo</t>
  </si>
  <si>
    <t>Disease:arañuelo</t>
  </si>
  <si>
    <t>Disease:zeuzera</t>
  </si>
  <si>
    <t>classification:zeuzera  taladro amarillo zeuzera pyrina aceituna</t>
  </si>
  <si>
    <t>Cigarra (Cicada barbara)</t>
  </si>
  <si>
    <t>Glifodes o polilla del jazmín, palometa (Palpita vitrealis Rossi)</t>
  </si>
  <si>
    <t>Verticilosis (Verticillium dahliae)</t>
  </si>
  <si>
    <t>Acariosis (Aceria oleae)</t>
  </si>
  <si>
    <t>Mosca del olivo (Bactrocera oleae)</t>
  </si>
  <si>
    <t>Gusanos blancos (Melolontha papposa, Ceramida spp.)</t>
  </si>
  <si>
    <t>Mosquito de la corteza (Resseliella oleisuga)</t>
  </si>
  <si>
    <t>Abichado, euzofera, piral (Euzophera pingüis)</t>
  </si>
  <si>
    <t>Serpeta (Lepidosaphes ulmi)</t>
  </si>
  <si>
    <t>Escudete (Bostryosphaeria dothidea)</t>
  </si>
  <si>
    <t>Escarabajuelo picudo, morrut (Othiorhynchus cribricollis)</t>
  </si>
  <si>
    <t>Polilla del olivo, Prays, Punxó (Prays oleae)</t>
  </si>
  <si>
    <t>Arañuelo (Liothrips oleae)</t>
  </si>
  <si>
    <t>Algodoncillo (Euphyllura olivina)</t>
  </si>
  <si>
    <t>Antracnosis o aceituna jabonosa (Colletotrichum spp.)</t>
  </si>
  <si>
    <t>Zeuzera, taladro amarillo (Zeuzera pyrina)</t>
  </si>
  <si>
    <t>Cochinilla de la tizne, caparreta (Saissetia oleae)</t>
  </si>
  <si>
    <t>Conchita violeta o parlatoria (Parlatoria oleae)</t>
  </si>
  <si>
    <t>Tuberculosis (Pseudomonas savastanoi pv.savastanoi)</t>
  </si>
  <si>
    <t>Barrenillo negro, berrenillo negre (Hylesinus oleiperda)</t>
  </si>
  <si>
    <t>Barrenillo del olivo, barrenillo de l’olivera (Phloeotribus scarabaeoides)</t>
  </si>
  <si>
    <t>Negrilla (Capnodium sp., Limacinula sp., Aureabasidium sp.)</t>
  </si>
  <si>
    <t>Emplomado o repilo plomizo (Pseudocercospora cladosporioides)</t>
  </si>
  <si>
    <t>Lepra (Phlyctema vagabunda)</t>
  </si>
  <si>
    <t>Repilo (Fusicladium oleagineum/Spilocaea oleagina)</t>
  </si>
  <si>
    <t>Disease:podredumbre gris</t>
  </si>
  <si>
    <t>classification:podredumbre gris botrytis cinerea pers uva</t>
  </si>
  <si>
    <t>Disease:enfermedades de madera: brazo negro muerto</t>
  </si>
  <si>
    <t>classification:acariosis calepitrimerus vitis nal uva</t>
  </si>
  <si>
    <t>Disease:pulgones</t>
  </si>
  <si>
    <t>classification:pulgones aphis gossypii glober uva</t>
  </si>
  <si>
    <t>Disease:podredumbre ácida</t>
  </si>
  <si>
    <t>classification:podredumbre ácida acetobacter sp  kloeckera apiculata  saccharomycopsis vini uva</t>
  </si>
  <si>
    <t>Disease:yesca</t>
  </si>
  <si>
    <t>classification:yesca stereum hirsutum y otros hongos uva</t>
  </si>
  <si>
    <t>Disease:podredumbre raíz</t>
  </si>
  <si>
    <t>classification:podredumbre raíz armillaria mellea  rosellinia necatrix uva</t>
  </si>
  <si>
    <t>Disease:melazo</t>
  </si>
  <si>
    <t>classification:melazo planococcus citri risso y p ﬁcus signoret uva</t>
  </si>
  <si>
    <t>Disease:castañeta</t>
  </si>
  <si>
    <t>classification:castañeta vesperus xatarti dufour-mulsant uva</t>
  </si>
  <si>
    <t>Disease:oidio</t>
  </si>
  <si>
    <t>classification:oidio erysiphe uncinula necator burr uva</t>
  </si>
  <si>
    <t>Disease:virosis virosis</t>
  </si>
  <si>
    <t>classification:virosis virosis uva</t>
  </si>
  <si>
    <t>Disease:mosca de la fruta</t>
  </si>
  <si>
    <t>classification:mosca de la fruta ceratitis capitata weid uva</t>
  </si>
  <si>
    <t>Disease:araña amarilla</t>
  </si>
  <si>
    <t>classification:araña amarilla tetranychus urticae koch y t ludeni zacher uva</t>
  </si>
  <si>
    <t>classification:mosquito verde jacobiasca lybica berg y zan-empoasca viti göthe uva</t>
  </si>
  <si>
    <t>Disease:polilla del racimo</t>
  </si>
  <si>
    <t>classification:polilla del racimo lobesia botrana schiff uva</t>
  </si>
  <si>
    <t>Disease:araña roja</t>
  </si>
  <si>
    <t>classification:araña roja panonychus ulmi koch uva</t>
  </si>
  <si>
    <t>Disease:trips</t>
  </si>
  <si>
    <t>classification:trips frankliniella occidentalis perg uva</t>
  </si>
  <si>
    <t>Disease:podredumbres secundarias</t>
  </si>
  <si>
    <t>classification:podredumbres secundarias aspergillus niger  alternaria sp  rizophus nigricans ehr  cladosporium herbarum pers  penicillium sp uva</t>
  </si>
  <si>
    <t>Disease:milidu</t>
  </si>
  <si>
    <t>classification:milidu plasmopara vitícola berl y de toni uva</t>
  </si>
  <si>
    <t>Disease:nemátodos</t>
  </si>
  <si>
    <t>classification:nemátodos meloidogyne spp  xiphinema spp  longidorus spp  paralongidorus spp  trichodorus spp uva</t>
  </si>
  <si>
    <t>Disease:excoriosis de la vid</t>
  </si>
  <si>
    <t>classification:excoriosis de la vid phomopsis viticola sacc uva</t>
  </si>
  <si>
    <t>Disease:bacteriosis</t>
  </si>
  <si>
    <t>classification:bacteriosis agrobacterium tumefaciens uva</t>
  </si>
  <si>
    <t>Disease:eutipiosis</t>
  </si>
  <si>
    <t>classification:eutipiosis eutypa lata tul &amp; c tul uva</t>
  </si>
  <si>
    <t>Disease:erinosis</t>
  </si>
  <si>
    <t>classification:erinosis colomerus vitis pgst uva</t>
  </si>
  <si>
    <t>Podredumbres secundarias (Aspergillus niger,</t>
  </si>
  <si>
    <t>Nemátodos (Meloidogyne spp., Xiphinema spp.</t>
  </si>
  <si>
    <t>Melazo (Planococcus citri Risso y P. ﬁcus Signoret)</t>
  </si>
  <si>
    <t>Erinosis (Colomerus vitis Pgst.)</t>
  </si>
  <si>
    <t>Araña amarilla (Tetranychus urticae Koch y T. ludeni Zacher)</t>
  </si>
  <si>
    <t>Enfermedades de madera: Brazo negro muerto (Ilyonectria sp.)</t>
  </si>
  <si>
    <t>Araña Roja (Panonychus ulmi Koch.)</t>
  </si>
  <si>
    <t>Polilla del racimo (Lobesia botrana Schiff.)</t>
  </si>
  <si>
    <t>Pulgones (Aphis gossypii Glober)</t>
  </si>
  <si>
    <t>Eutipiosis (Eutypa lata Tul. &amp; C. Tul.)</t>
  </si>
  <si>
    <t>Yesca (Stereum hirsutum y otros hongos)</t>
  </si>
  <si>
    <t>Acariosis (Calepitrimerus vitis Nal.)</t>
  </si>
  <si>
    <t>Excoriosis de la vid (Phomopsis viticola Sacc.)</t>
  </si>
  <si>
    <t>Virosis Virosis</t>
  </si>
  <si>
    <t>Mosca de la fruta (Ceratitis capitata Weid.)</t>
  </si>
  <si>
    <t>Podredumbre raíz (Armillaria mellea, Rosellinia necatrix)</t>
  </si>
  <si>
    <t>Milidu (Plasmopara vitícola Berl. y de Toni)</t>
  </si>
  <si>
    <t>Bacteriosis (Agrobacterium tumefaciens)</t>
  </si>
  <si>
    <t>Oidio (Uncinula) necator Burr.)</t>
  </si>
  <si>
    <t>Trips (Frankliniella occidentalis Perg.)</t>
  </si>
  <si>
    <t>Castañeta (Vesperus xatarti Dufour-Mulsant)</t>
  </si>
  <si>
    <t>Podredumbre ácida (Acetobacter sp., Kloeckera apiculata, Saccharomycopsis vini)</t>
  </si>
  <si>
    <t>Mosquito verde (Jacobiasca lybica Berg. y Zan.-Empoasca viti Göthe)</t>
  </si>
  <si>
    <t>Podredumbre gris (Botrytis cinerea Pers.)</t>
  </si>
  <si>
    <t>Overall</t>
  </si>
  <si>
    <t>Total test cases</t>
  </si>
  <si>
    <t>Almond tree</t>
  </si>
  <si>
    <t>Olive tree</t>
  </si>
  <si>
    <t>Grape vine</t>
  </si>
  <si>
    <t>Disease: avispilla</t>
  </si>
  <si>
    <t>classification:</t>
  </si>
  <si>
    <t>classification:mancha ocre wahlemb sacc.</t>
  </si>
  <si>
    <t>Disease:gusanos blancos</t>
  </si>
  <si>
    <t>Disease:abichado</t>
  </si>
  <si>
    <t>Disease:escarabajuelo</t>
  </si>
  <si>
    <t>Disease:algodoncillo</t>
  </si>
  <si>
    <t>Disease:conchita violeta o parlatoria</t>
  </si>
  <si>
    <t>Disease:tuberculosis</t>
  </si>
  <si>
    <t>Disease:negrilla</t>
  </si>
  <si>
    <t>Disease:repilo</t>
  </si>
  <si>
    <t>classification:repilo fusicladium oleagineum spilocaea oleagina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</si>
</sst>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64" fontId="1" fillId="0" borderId="0" xfId="0" applyNumberFormat="1" applyFont="1"/>
    <xf numFmtId="164" fontId="2" fillId="0" borderId="0" xfId="0" applyNumberFormat="1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CF9F-8AAA-CF41-A7BF-4420015568A3}">
  <dimension ref="A1:C26"/>
  <sheetViews>
    <sheetView workbookViewId="0">
      <selection activeCell="C26" sqref="C26"/>
    </sheetView>
  </sheetViews>
  <sheetFormatPr baseColWidth="10" defaultRowHeight="14.5" x14ac:dyDescent="0.35"/>
  <cols>
    <col min="1" max="1" width="29" customWidth="1"/>
    <col min="2" max="2" width="45.36328125" bestFit="1" customWidth="1"/>
    <col min="3" max="3" width="105.36328125" bestFit="1" customWidth="1"/>
  </cols>
  <sheetData>
    <row r="1" spans="1:3" x14ac:dyDescent="0.35">
      <c r="A1" t="s">
        <v>36</v>
      </c>
      <c r="B1" t="s">
        <v>37</v>
      </c>
      <c r="C1" t="s">
        <v>38</v>
      </c>
    </row>
    <row r="2" spans="1:3" x14ac:dyDescent="0.35">
      <c r="A2" t="s">
        <v>36</v>
      </c>
      <c r="B2" t="s">
        <v>39</v>
      </c>
      <c r="C2" t="s">
        <v>40</v>
      </c>
    </row>
    <row r="3" spans="1:3" x14ac:dyDescent="0.35">
      <c r="A3" t="s">
        <v>36</v>
      </c>
      <c r="B3" t="s">
        <v>41</v>
      </c>
      <c r="C3" t="s">
        <v>42</v>
      </c>
    </row>
    <row r="4" spans="1:3" x14ac:dyDescent="0.35">
      <c r="A4" t="s">
        <v>36</v>
      </c>
      <c r="B4" t="s">
        <v>43</v>
      </c>
      <c r="C4" t="s">
        <v>44</v>
      </c>
    </row>
    <row r="5" spans="1:3" x14ac:dyDescent="0.35">
      <c r="A5" t="s">
        <v>45</v>
      </c>
      <c r="B5" t="s">
        <v>46</v>
      </c>
      <c r="C5" t="s">
        <v>40</v>
      </c>
    </row>
    <row r="6" spans="1:3" x14ac:dyDescent="0.35">
      <c r="A6" t="s">
        <v>36</v>
      </c>
      <c r="B6" t="s">
        <v>47</v>
      </c>
      <c r="C6" t="s">
        <v>48</v>
      </c>
    </row>
    <row r="7" spans="1:3" x14ac:dyDescent="0.35">
      <c r="A7" t="s">
        <v>36</v>
      </c>
      <c r="B7" t="s">
        <v>49</v>
      </c>
      <c r="C7" t="s">
        <v>50</v>
      </c>
    </row>
    <row r="8" spans="1:3" x14ac:dyDescent="0.35">
      <c r="A8" t="s">
        <v>36</v>
      </c>
      <c r="B8" t="s">
        <v>51</v>
      </c>
      <c r="C8" t="s">
        <v>52</v>
      </c>
    </row>
    <row r="9" spans="1:3" x14ac:dyDescent="0.35">
      <c r="A9" t="s">
        <v>36</v>
      </c>
      <c r="B9" t="s">
        <v>53</v>
      </c>
      <c r="C9" t="s">
        <v>54</v>
      </c>
    </row>
    <row r="10" spans="1:3" x14ac:dyDescent="0.35">
      <c r="A10" t="s">
        <v>36</v>
      </c>
      <c r="B10" t="s">
        <v>55</v>
      </c>
      <c r="C10" t="s">
        <v>56</v>
      </c>
    </row>
    <row r="11" spans="1:3" x14ac:dyDescent="0.35">
      <c r="A11" t="s">
        <v>36</v>
      </c>
      <c r="B11" t="s">
        <v>57</v>
      </c>
      <c r="C11" t="s">
        <v>58</v>
      </c>
    </row>
    <row r="12" spans="1:3" x14ac:dyDescent="0.35">
      <c r="A12" t="s">
        <v>36</v>
      </c>
      <c r="B12" t="s">
        <v>59</v>
      </c>
      <c r="C12" t="s">
        <v>60</v>
      </c>
    </row>
    <row r="13" spans="1:3" x14ac:dyDescent="0.35">
      <c r="A13" t="s">
        <v>36</v>
      </c>
      <c r="B13" t="s">
        <v>61</v>
      </c>
      <c r="C13" t="s">
        <v>62</v>
      </c>
    </row>
    <row r="14" spans="1:3" x14ac:dyDescent="0.35">
      <c r="A14" t="s">
        <v>36</v>
      </c>
      <c r="B14" t="s">
        <v>63</v>
      </c>
      <c r="C14" t="s">
        <v>64</v>
      </c>
    </row>
    <row r="15" spans="1:3" x14ac:dyDescent="0.35">
      <c r="A15" t="s">
        <v>36</v>
      </c>
      <c r="B15" t="s">
        <v>65</v>
      </c>
      <c r="C15" t="s">
        <v>66</v>
      </c>
    </row>
    <row r="16" spans="1:3" x14ac:dyDescent="0.35">
      <c r="A16" t="s">
        <v>36</v>
      </c>
      <c r="B16" t="s">
        <v>67</v>
      </c>
      <c r="C16" t="s">
        <v>68</v>
      </c>
    </row>
    <row r="17" spans="1:3" x14ac:dyDescent="0.35">
      <c r="A17" t="s">
        <v>36</v>
      </c>
      <c r="B17" t="s">
        <v>69</v>
      </c>
      <c r="C17" t="s">
        <v>70</v>
      </c>
    </row>
    <row r="18" spans="1:3" x14ac:dyDescent="0.35">
      <c r="A18" s="4" t="s">
        <v>45</v>
      </c>
      <c r="B18" s="4" t="s">
        <v>71</v>
      </c>
      <c r="C18" s="4" t="s">
        <v>217</v>
      </c>
    </row>
    <row r="19" spans="1:3" x14ac:dyDescent="0.35">
      <c r="A19" t="s">
        <v>36</v>
      </c>
      <c r="B19" t="s">
        <v>72</v>
      </c>
      <c r="C19" t="s">
        <v>73</v>
      </c>
    </row>
    <row r="20" spans="1:3" x14ac:dyDescent="0.35">
      <c r="A20" t="s">
        <v>36</v>
      </c>
      <c r="B20" t="s">
        <v>74</v>
      </c>
      <c r="C20" t="s">
        <v>75</v>
      </c>
    </row>
    <row r="21" spans="1:3" x14ac:dyDescent="0.35">
      <c r="A21" t="s">
        <v>36</v>
      </c>
      <c r="B21" t="s">
        <v>76</v>
      </c>
      <c r="C21" t="s">
        <v>77</v>
      </c>
    </row>
    <row r="22" spans="1:3" x14ac:dyDescent="0.35">
      <c r="A22" t="s">
        <v>36</v>
      </c>
      <c r="B22" t="s">
        <v>78</v>
      </c>
      <c r="C22" t="s">
        <v>79</v>
      </c>
    </row>
    <row r="23" spans="1:3" x14ac:dyDescent="0.35">
      <c r="A23" t="s">
        <v>36</v>
      </c>
      <c r="B23" t="s">
        <v>80</v>
      </c>
      <c r="C23" t="s">
        <v>81</v>
      </c>
    </row>
    <row r="24" spans="1:3" x14ac:dyDescent="0.35">
      <c r="A24" t="s">
        <v>36</v>
      </c>
      <c r="B24" t="s">
        <v>82</v>
      </c>
      <c r="C24" t="s">
        <v>83</v>
      </c>
    </row>
    <row r="25" spans="1:3" x14ac:dyDescent="0.35">
      <c r="A25" t="s">
        <v>36</v>
      </c>
      <c r="B25" t="s">
        <v>84</v>
      </c>
      <c r="C25" t="s">
        <v>85</v>
      </c>
    </row>
    <row r="26" spans="1:3" x14ac:dyDescent="0.35">
      <c r="A26" t="s">
        <v>45</v>
      </c>
      <c r="B26" t="s">
        <v>215</v>
      </c>
      <c r="C26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opLeftCell="A2" workbookViewId="0">
      <selection activeCell="D13" sqref="D13"/>
    </sheetView>
  </sheetViews>
  <sheetFormatPr baseColWidth="10" defaultColWidth="9.1796875" defaultRowHeight="14.5" x14ac:dyDescent="0.35"/>
  <cols>
    <col min="2" max="2" width="78.8164062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1" x14ac:dyDescent="0.35">
      <c r="A2" s="2" t="s">
        <v>212</v>
      </c>
    </row>
    <row r="3" spans="1:11" x14ac:dyDescent="0.35">
      <c r="B3" s="4" t="s">
        <v>10</v>
      </c>
      <c r="C3">
        <v>1</v>
      </c>
      <c r="D3">
        <v>25</v>
      </c>
      <c r="E3">
        <v>0</v>
      </c>
      <c r="F3">
        <v>0</v>
      </c>
      <c r="G3">
        <f>(C3+D3)/SUM(C3:F3)</f>
        <v>1</v>
      </c>
      <c r="H3">
        <f>C3/(E3+C3)</f>
        <v>1</v>
      </c>
      <c r="I3">
        <f>C3/(F3+C3)</f>
        <v>1</v>
      </c>
      <c r="J3">
        <f>2*((H3*I3)/(I3+H3))</f>
        <v>1</v>
      </c>
      <c r="K3" s="1"/>
    </row>
    <row r="4" spans="1:11" x14ac:dyDescent="0.35">
      <c r="B4" s="4" t="s">
        <v>11</v>
      </c>
      <c r="C4">
        <v>1</v>
      </c>
      <c r="D4">
        <v>25</v>
      </c>
      <c r="E4">
        <v>0</v>
      </c>
      <c r="F4">
        <v>0</v>
      </c>
      <c r="G4">
        <f>(C4+D4)/SUM(C4:F4)</f>
        <v>1</v>
      </c>
      <c r="H4">
        <f>C4/(E4+C4)</f>
        <v>1</v>
      </c>
      <c r="I4">
        <f>C4/(F4+C4)</f>
        <v>1</v>
      </c>
      <c r="J4">
        <f>2*((H4*I4)/(I4+H4))</f>
        <v>1</v>
      </c>
    </row>
    <row r="5" spans="1:11" x14ac:dyDescent="0.35">
      <c r="B5" s="4" t="s">
        <v>12</v>
      </c>
      <c r="C5">
        <v>1</v>
      </c>
      <c r="D5">
        <v>25</v>
      </c>
      <c r="E5">
        <v>0</v>
      </c>
      <c r="F5">
        <v>0</v>
      </c>
      <c r="G5">
        <f>(C5+D5)/SUM(C5:F5)</f>
        <v>1</v>
      </c>
      <c r="H5">
        <f>C5/(E5+C5)</f>
        <v>1</v>
      </c>
      <c r="I5">
        <f>C5/(F5+C5)</f>
        <v>1</v>
      </c>
      <c r="J5">
        <f>2*((H5*I5)/(I5+H5))</f>
        <v>1</v>
      </c>
    </row>
    <row r="6" spans="1:11" x14ac:dyDescent="0.35">
      <c r="B6" s="4" t="s">
        <v>13</v>
      </c>
      <c r="C6">
        <v>1</v>
      </c>
      <c r="D6">
        <v>25</v>
      </c>
      <c r="E6">
        <v>0</v>
      </c>
      <c r="F6">
        <v>0</v>
      </c>
      <c r="G6">
        <f t="shared" ref="G6:G28" si="0">(C6+D6)/SUM(C6:F6)</f>
        <v>1</v>
      </c>
      <c r="H6">
        <f t="shared" ref="H6:H28" si="1">C6/(E6+C6)</f>
        <v>1</v>
      </c>
      <c r="I6">
        <f t="shared" ref="I6:I28" si="2">C6/(F6+C6)</f>
        <v>1</v>
      </c>
      <c r="J6">
        <f t="shared" ref="J6:J28" si="3">2*((H6*I6)/(I6+H6))</f>
        <v>1</v>
      </c>
    </row>
    <row r="7" spans="1:11" x14ac:dyDescent="0.35">
      <c r="B7" s="7" t="s">
        <v>34</v>
      </c>
      <c r="C7">
        <v>0</v>
      </c>
      <c r="D7">
        <v>25</v>
      </c>
      <c r="E7">
        <v>0</v>
      </c>
      <c r="F7">
        <v>1</v>
      </c>
      <c r="G7">
        <f t="shared" si="0"/>
        <v>0.96153846153846156</v>
      </c>
      <c r="H7">
        <v>0</v>
      </c>
      <c r="I7">
        <f t="shared" si="2"/>
        <v>0</v>
      </c>
      <c r="J7">
        <v>0</v>
      </c>
    </row>
    <row r="8" spans="1:11" x14ac:dyDescent="0.35">
      <c r="B8" s="4" t="s">
        <v>14</v>
      </c>
      <c r="C8">
        <v>1</v>
      </c>
      <c r="D8">
        <v>24</v>
      </c>
      <c r="E8">
        <v>1</v>
      </c>
      <c r="F8">
        <v>0</v>
      </c>
      <c r="G8">
        <f t="shared" si="0"/>
        <v>0.96153846153846156</v>
      </c>
      <c r="H8">
        <f t="shared" si="1"/>
        <v>0.5</v>
      </c>
      <c r="I8">
        <f>C8/(F8+C8)</f>
        <v>1</v>
      </c>
      <c r="J8">
        <f t="shared" si="3"/>
        <v>0.66666666666666663</v>
      </c>
    </row>
    <row r="9" spans="1:11" x14ac:dyDescent="0.35">
      <c r="B9" s="4" t="s">
        <v>15</v>
      </c>
      <c r="C9">
        <v>1</v>
      </c>
      <c r="D9">
        <v>25</v>
      </c>
      <c r="E9">
        <v>0</v>
      </c>
      <c r="F9">
        <v>0</v>
      </c>
      <c r="G9">
        <f t="shared" si="0"/>
        <v>1</v>
      </c>
      <c r="H9">
        <f t="shared" si="1"/>
        <v>1</v>
      </c>
      <c r="I9">
        <f t="shared" si="2"/>
        <v>1</v>
      </c>
      <c r="J9">
        <f t="shared" si="3"/>
        <v>1</v>
      </c>
    </row>
    <row r="10" spans="1:11" x14ac:dyDescent="0.35">
      <c r="B10" s="4" t="s">
        <v>16</v>
      </c>
      <c r="C10">
        <v>1</v>
      </c>
      <c r="D10">
        <v>25</v>
      </c>
      <c r="E10">
        <v>0</v>
      </c>
      <c r="F10">
        <v>0</v>
      </c>
      <c r="G10">
        <f t="shared" si="0"/>
        <v>1</v>
      </c>
      <c r="H10">
        <f t="shared" si="1"/>
        <v>1</v>
      </c>
      <c r="I10">
        <f t="shared" si="2"/>
        <v>1</v>
      </c>
      <c r="J10">
        <f t="shared" si="3"/>
        <v>1</v>
      </c>
    </row>
    <row r="11" spans="1:11" x14ac:dyDescent="0.35">
      <c r="B11" s="4" t="s">
        <v>17</v>
      </c>
      <c r="C11">
        <v>0</v>
      </c>
      <c r="D11">
        <v>25</v>
      </c>
      <c r="E11">
        <v>0</v>
      </c>
      <c r="F11">
        <v>1</v>
      </c>
      <c r="G11">
        <f t="shared" si="0"/>
        <v>0.96153846153846156</v>
      </c>
      <c r="H11">
        <v>0</v>
      </c>
      <c r="I11">
        <f t="shared" si="2"/>
        <v>0</v>
      </c>
      <c r="J11">
        <v>0</v>
      </c>
    </row>
    <row r="12" spans="1:11" x14ac:dyDescent="0.35">
      <c r="B12" s="4" t="s">
        <v>18</v>
      </c>
      <c r="C12">
        <v>1</v>
      </c>
      <c r="D12">
        <v>24</v>
      </c>
      <c r="E12">
        <v>1</v>
      </c>
      <c r="F12">
        <v>0</v>
      </c>
      <c r="G12">
        <f t="shared" si="0"/>
        <v>0.96153846153846156</v>
      </c>
      <c r="H12">
        <f t="shared" si="1"/>
        <v>0.5</v>
      </c>
      <c r="I12">
        <f t="shared" si="2"/>
        <v>1</v>
      </c>
      <c r="J12">
        <f t="shared" si="3"/>
        <v>0.66666666666666663</v>
      </c>
    </row>
    <row r="13" spans="1:11" x14ac:dyDescent="0.35">
      <c r="B13" s="4" t="s">
        <v>19</v>
      </c>
      <c r="C13">
        <v>1</v>
      </c>
      <c r="D13">
        <v>25</v>
      </c>
      <c r="E13">
        <v>0</v>
      </c>
      <c r="F13">
        <v>0</v>
      </c>
      <c r="G13">
        <f t="shared" si="0"/>
        <v>1</v>
      </c>
      <c r="H13">
        <f t="shared" si="1"/>
        <v>1</v>
      </c>
      <c r="I13">
        <f t="shared" si="2"/>
        <v>1</v>
      </c>
      <c r="J13">
        <f t="shared" si="3"/>
        <v>1</v>
      </c>
    </row>
    <row r="14" spans="1:11" x14ac:dyDescent="0.35">
      <c r="B14" s="4" t="s">
        <v>20</v>
      </c>
      <c r="C14">
        <v>1</v>
      </c>
      <c r="D14">
        <v>25</v>
      </c>
      <c r="E14">
        <v>0</v>
      </c>
      <c r="F14">
        <v>0</v>
      </c>
      <c r="G14">
        <f t="shared" si="0"/>
        <v>1</v>
      </c>
      <c r="H14">
        <f t="shared" si="1"/>
        <v>1</v>
      </c>
      <c r="I14">
        <f t="shared" si="2"/>
        <v>1</v>
      </c>
      <c r="J14">
        <f t="shared" si="3"/>
        <v>1</v>
      </c>
    </row>
    <row r="15" spans="1:11" x14ac:dyDescent="0.35">
      <c r="B15" s="4" t="s">
        <v>21</v>
      </c>
      <c r="C15">
        <v>1</v>
      </c>
      <c r="D15">
        <v>25</v>
      </c>
      <c r="E15">
        <v>0</v>
      </c>
      <c r="F15">
        <v>0</v>
      </c>
      <c r="G15">
        <f t="shared" si="0"/>
        <v>1</v>
      </c>
      <c r="H15">
        <f t="shared" si="1"/>
        <v>1</v>
      </c>
      <c r="I15">
        <f t="shared" si="2"/>
        <v>1</v>
      </c>
      <c r="J15">
        <f t="shared" si="3"/>
        <v>1</v>
      </c>
    </row>
    <row r="16" spans="1:11" x14ac:dyDescent="0.35">
      <c r="B16" s="4" t="s">
        <v>22</v>
      </c>
      <c r="C16">
        <v>1</v>
      </c>
      <c r="D16">
        <v>25</v>
      </c>
      <c r="E16">
        <v>0</v>
      </c>
      <c r="F16">
        <v>0</v>
      </c>
      <c r="G16">
        <f t="shared" si="0"/>
        <v>1</v>
      </c>
      <c r="H16">
        <f t="shared" si="1"/>
        <v>1</v>
      </c>
      <c r="I16">
        <f t="shared" si="2"/>
        <v>1</v>
      </c>
      <c r="J16">
        <f t="shared" si="3"/>
        <v>1</v>
      </c>
    </row>
    <row r="17" spans="2:10" x14ac:dyDescent="0.35">
      <c r="B17" s="4" t="s">
        <v>23</v>
      </c>
      <c r="C17">
        <v>1</v>
      </c>
      <c r="D17">
        <v>25</v>
      </c>
      <c r="E17">
        <v>0</v>
      </c>
      <c r="F17">
        <v>0</v>
      </c>
      <c r="G17">
        <f t="shared" si="0"/>
        <v>1</v>
      </c>
      <c r="H17">
        <f t="shared" si="1"/>
        <v>1</v>
      </c>
      <c r="I17">
        <f t="shared" si="2"/>
        <v>1</v>
      </c>
      <c r="J17">
        <f t="shared" si="3"/>
        <v>1</v>
      </c>
    </row>
    <row r="18" spans="2:10" x14ac:dyDescent="0.35">
      <c r="B18" s="4" t="s">
        <v>24</v>
      </c>
      <c r="C18">
        <v>1</v>
      </c>
      <c r="D18">
        <v>25</v>
      </c>
      <c r="E18">
        <v>0</v>
      </c>
      <c r="F18">
        <v>0</v>
      </c>
      <c r="G18">
        <f t="shared" si="0"/>
        <v>1</v>
      </c>
      <c r="H18">
        <f t="shared" si="1"/>
        <v>1</v>
      </c>
      <c r="I18">
        <f t="shared" si="2"/>
        <v>1</v>
      </c>
      <c r="J18">
        <f t="shared" si="3"/>
        <v>1</v>
      </c>
    </row>
    <row r="19" spans="2:10" x14ac:dyDescent="0.35">
      <c r="B19" s="4" t="s">
        <v>25</v>
      </c>
      <c r="C19">
        <v>1</v>
      </c>
      <c r="D19">
        <v>25</v>
      </c>
      <c r="E19">
        <v>0</v>
      </c>
      <c r="F19">
        <v>0</v>
      </c>
      <c r="G19">
        <f t="shared" si="0"/>
        <v>1</v>
      </c>
      <c r="H19">
        <f t="shared" si="1"/>
        <v>1</v>
      </c>
      <c r="I19">
        <f t="shared" si="2"/>
        <v>1</v>
      </c>
      <c r="J19">
        <f t="shared" si="3"/>
        <v>1</v>
      </c>
    </row>
    <row r="20" spans="2:10" x14ac:dyDescent="0.35">
      <c r="B20" s="4" t="s">
        <v>26</v>
      </c>
      <c r="C20">
        <v>1</v>
      </c>
      <c r="D20">
        <v>25</v>
      </c>
      <c r="E20">
        <v>0</v>
      </c>
      <c r="F20">
        <v>0</v>
      </c>
      <c r="G20">
        <f t="shared" si="0"/>
        <v>1</v>
      </c>
      <c r="H20">
        <f t="shared" si="1"/>
        <v>1</v>
      </c>
      <c r="I20">
        <f t="shared" si="2"/>
        <v>1</v>
      </c>
      <c r="J20">
        <f t="shared" si="3"/>
        <v>1</v>
      </c>
    </row>
    <row r="21" spans="2:10" x14ac:dyDescent="0.35">
      <c r="B21" s="4" t="s">
        <v>35</v>
      </c>
      <c r="C21">
        <v>1</v>
      </c>
      <c r="D21">
        <v>25</v>
      </c>
      <c r="E21">
        <v>0</v>
      </c>
      <c r="F21">
        <v>0</v>
      </c>
      <c r="G21">
        <f t="shared" si="0"/>
        <v>1</v>
      </c>
      <c r="H21">
        <f t="shared" si="1"/>
        <v>1</v>
      </c>
      <c r="I21">
        <f t="shared" si="2"/>
        <v>1</v>
      </c>
      <c r="J21">
        <f t="shared" si="3"/>
        <v>1</v>
      </c>
    </row>
    <row r="22" spans="2:10" x14ac:dyDescent="0.35">
      <c r="B22" s="4" t="s">
        <v>27</v>
      </c>
      <c r="C22">
        <v>1</v>
      </c>
      <c r="D22">
        <v>25</v>
      </c>
      <c r="E22">
        <v>0</v>
      </c>
      <c r="F22">
        <v>0</v>
      </c>
      <c r="G22">
        <f t="shared" si="0"/>
        <v>1</v>
      </c>
      <c r="H22">
        <f t="shared" si="1"/>
        <v>1</v>
      </c>
      <c r="I22">
        <f t="shared" si="2"/>
        <v>1</v>
      </c>
      <c r="J22">
        <f t="shared" si="3"/>
        <v>1</v>
      </c>
    </row>
    <row r="23" spans="2:10" x14ac:dyDescent="0.35">
      <c r="B23" s="4" t="s">
        <v>28</v>
      </c>
      <c r="C23">
        <v>0</v>
      </c>
      <c r="D23">
        <v>25</v>
      </c>
      <c r="E23">
        <v>0</v>
      </c>
      <c r="F23">
        <v>1</v>
      </c>
      <c r="G23">
        <f t="shared" si="0"/>
        <v>0.96153846153846156</v>
      </c>
      <c r="H23">
        <v>0</v>
      </c>
      <c r="I23">
        <f t="shared" si="2"/>
        <v>0</v>
      </c>
      <c r="J23">
        <v>0</v>
      </c>
    </row>
    <row r="24" spans="2:10" x14ac:dyDescent="0.35">
      <c r="B24" s="4" t="s">
        <v>29</v>
      </c>
      <c r="C24">
        <v>1</v>
      </c>
      <c r="D24">
        <v>25</v>
      </c>
      <c r="E24">
        <v>0</v>
      </c>
      <c r="F24">
        <v>0</v>
      </c>
      <c r="G24">
        <f t="shared" si="0"/>
        <v>1</v>
      </c>
      <c r="H24">
        <f t="shared" si="1"/>
        <v>1</v>
      </c>
      <c r="I24">
        <f t="shared" si="2"/>
        <v>1</v>
      </c>
      <c r="J24">
        <f t="shared" si="3"/>
        <v>1</v>
      </c>
    </row>
    <row r="25" spans="2:10" x14ac:dyDescent="0.35">
      <c r="B25" s="4" t="s">
        <v>30</v>
      </c>
      <c r="C25">
        <v>1</v>
      </c>
      <c r="D25">
        <v>25</v>
      </c>
      <c r="E25">
        <v>0</v>
      </c>
      <c r="F25">
        <v>0</v>
      </c>
      <c r="G25">
        <f t="shared" si="0"/>
        <v>1</v>
      </c>
      <c r="H25">
        <f t="shared" si="1"/>
        <v>1</v>
      </c>
      <c r="I25">
        <f t="shared" si="2"/>
        <v>1</v>
      </c>
      <c r="J25">
        <f t="shared" si="3"/>
        <v>1</v>
      </c>
    </row>
    <row r="26" spans="2:10" x14ac:dyDescent="0.35">
      <c r="B26" s="4" t="s">
        <v>31</v>
      </c>
      <c r="C26">
        <v>1</v>
      </c>
      <c r="D26">
        <v>25</v>
      </c>
      <c r="E26">
        <v>0</v>
      </c>
      <c r="F26">
        <v>0</v>
      </c>
      <c r="G26">
        <f t="shared" si="0"/>
        <v>1</v>
      </c>
      <c r="H26">
        <f t="shared" si="1"/>
        <v>1</v>
      </c>
      <c r="I26">
        <f t="shared" si="2"/>
        <v>1</v>
      </c>
      <c r="J26">
        <f t="shared" si="3"/>
        <v>1</v>
      </c>
    </row>
    <row r="27" spans="2:10" x14ac:dyDescent="0.35">
      <c r="B27" s="4" t="s">
        <v>32</v>
      </c>
      <c r="C27">
        <v>1</v>
      </c>
      <c r="D27">
        <v>25</v>
      </c>
      <c r="E27">
        <v>0</v>
      </c>
      <c r="F27">
        <v>0</v>
      </c>
      <c r="G27">
        <f t="shared" si="0"/>
        <v>1</v>
      </c>
      <c r="H27">
        <f t="shared" si="1"/>
        <v>1</v>
      </c>
      <c r="I27">
        <f t="shared" si="2"/>
        <v>1</v>
      </c>
      <c r="J27">
        <f t="shared" si="3"/>
        <v>1</v>
      </c>
    </row>
    <row r="28" spans="2:10" x14ac:dyDescent="0.35">
      <c r="B28" s="4" t="s">
        <v>33</v>
      </c>
      <c r="C28">
        <v>1</v>
      </c>
      <c r="D28">
        <v>25</v>
      </c>
      <c r="E28">
        <v>0</v>
      </c>
      <c r="F28">
        <v>0</v>
      </c>
      <c r="G28">
        <f t="shared" si="0"/>
        <v>1</v>
      </c>
      <c r="H28">
        <f t="shared" si="1"/>
        <v>1</v>
      </c>
      <c r="I28">
        <f t="shared" si="2"/>
        <v>1</v>
      </c>
      <c r="J28">
        <f t="shared" si="3"/>
        <v>1</v>
      </c>
    </row>
    <row r="30" spans="2:10" x14ac:dyDescent="0.35">
      <c r="G30">
        <f>SUM(G3:G28)/26</f>
        <v>0.99260355029585789</v>
      </c>
      <c r="H30">
        <f>SUM(H3:H28)/26</f>
        <v>0.84615384615384615</v>
      </c>
      <c r="I30">
        <f t="shared" ref="I30:J30" si="4">SUM(I3:I28)/26</f>
        <v>0.88461538461538458</v>
      </c>
      <c r="J30">
        <f t="shared" si="4"/>
        <v>0.85897435897435903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B653-127A-7748-93FD-DBE7C0A8451C}">
  <dimension ref="A1:D25"/>
  <sheetViews>
    <sheetView workbookViewId="0">
      <selection activeCell="C15" sqref="C15"/>
    </sheetView>
  </sheetViews>
  <sheetFormatPr baseColWidth="10" defaultRowHeight="14.5" x14ac:dyDescent="0.35"/>
  <cols>
    <col min="1" max="1" width="33.81640625" customWidth="1"/>
    <col min="2" max="2" width="35.453125" bestFit="1" customWidth="1"/>
    <col min="3" max="3" width="48.08984375" customWidth="1"/>
    <col min="4" max="4" width="54.08984375" customWidth="1"/>
  </cols>
  <sheetData>
    <row r="1" spans="1:4" x14ac:dyDescent="0.35">
      <c r="A1" t="s">
        <v>36</v>
      </c>
      <c r="B1" t="s">
        <v>86</v>
      </c>
      <c r="C1" t="s">
        <v>87</v>
      </c>
      <c r="D1" s="4"/>
    </row>
    <row r="2" spans="1:4" x14ac:dyDescent="0.35">
      <c r="A2" t="s">
        <v>45</v>
      </c>
      <c r="B2" t="s">
        <v>88</v>
      </c>
      <c r="C2" t="s">
        <v>89</v>
      </c>
      <c r="D2" s="4"/>
    </row>
    <row r="3" spans="1:4" x14ac:dyDescent="0.35">
      <c r="A3" t="s">
        <v>36</v>
      </c>
      <c r="B3" t="s">
        <v>90</v>
      </c>
      <c r="C3" t="s">
        <v>91</v>
      </c>
      <c r="D3" s="4"/>
    </row>
    <row r="4" spans="1:4" x14ac:dyDescent="0.35">
      <c r="A4" t="s">
        <v>45</v>
      </c>
      <c r="B4" t="s">
        <v>92</v>
      </c>
      <c r="C4" t="s">
        <v>93</v>
      </c>
      <c r="D4" s="4"/>
    </row>
    <row r="5" spans="1:4" x14ac:dyDescent="0.35">
      <c r="A5" t="s">
        <v>36</v>
      </c>
      <c r="B5" t="s">
        <v>94</v>
      </c>
      <c r="C5" t="s">
        <v>89</v>
      </c>
      <c r="D5" s="4"/>
    </row>
    <row r="6" spans="1:4" x14ac:dyDescent="0.35">
      <c r="A6" t="s">
        <v>36</v>
      </c>
      <c r="B6" t="s">
        <v>95</v>
      </c>
      <c r="C6" t="s">
        <v>96</v>
      </c>
      <c r="D6" s="4"/>
    </row>
    <row r="7" spans="1:4" x14ac:dyDescent="0.35">
      <c r="A7" t="s">
        <v>36</v>
      </c>
      <c r="B7" t="s">
        <v>97</v>
      </c>
      <c r="C7" t="s">
        <v>98</v>
      </c>
      <c r="D7" s="4"/>
    </row>
    <row r="8" spans="1:4" x14ac:dyDescent="0.35">
      <c r="A8" t="s">
        <v>36</v>
      </c>
      <c r="B8" t="s">
        <v>99</v>
      </c>
      <c r="C8" t="s">
        <v>100</v>
      </c>
      <c r="D8" s="4"/>
    </row>
    <row r="9" spans="1:4" x14ac:dyDescent="0.35">
      <c r="A9" t="s">
        <v>36</v>
      </c>
      <c r="B9" t="s">
        <v>101</v>
      </c>
      <c r="C9" t="s">
        <v>102</v>
      </c>
      <c r="D9" s="4"/>
    </row>
    <row r="10" spans="1:4" x14ac:dyDescent="0.35">
      <c r="A10" t="s">
        <v>36</v>
      </c>
      <c r="B10" t="s">
        <v>103</v>
      </c>
      <c r="C10" t="s">
        <v>104</v>
      </c>
      <c r="D10" s="4"/>
    </row>
    <row r="11" spans="1:4" x14ac:dyDescent="0.35">
      <c r="A11" t="s">
        <v>36</v>
      </c>
      <c r="B11" t="s">
        <v>105</v>
      </c>
      <c r="C11" t="s">
        <v>106</v>
      </c>
      <c r="D11" s="4"/>
    </row>
    <row r="12" spans="1:4" x14ac:dyDescent="0.35">
      <c r="A12" t="s">
        <v>45</v>
      </c>
      <c r="B12" t="s">
        <v>107</v>
      </c>
      <c r="C12" t="s">
        <v>108</v>
      </c>
      <c r="D12" s="4"/>
    </row>
    <row r="13" spans="1:4" x14ac:dyDescent="0.35">
      <c r="A13" t="s">
        <v>45</v>
      </c>
      <c r="B13" t="s">
        <v>109</v>
      </c>
      <c r="C13" t="s">
        <v>110</v>
      </c>
      <c r="D13" s="4"/>
    </row>
    <row r="14" spans="1:4" x14ac:dyDescent="0.35">
      <c r="A14" t="s">
        <v>45</v>
      </c>
      <c r="B14" t="s">
        <v>111</v>
      </c>
      <c r="C14" t="s">
        <v>110</v>
      </c>
      <c r="D14" s="4"/>
    </row>
    <row r="15" spans="1:4" x14ac:dyDescent="0.35">
      <c r="A15" t="s">
        <v>36</v>
      </c>
      <c r="B15" t="s">
        <v>51</v>
      </c>
      <c r="C15" t="s">
        <v>112</v>
      </c>
      <c r="D15" s="4"/>
    </row>
    <row r="16" spans="1:4" x14ac:dyDescent="0.35">
      <c r="A16" t="s">
        <v>45</v>
      </c>
      <c r="B16" t="s">
        <v>113</v>
      </c>
      <c r="C16" t="s">
        <v>93</v>
      </c>
      <c r="D16" s="4"/>
    </row>
    <row r="17" spans="1:4" x14ac:dyDescent="0.35">
      <c r="A17" t="s">
        <v>36</v>
      </c>
      <c r="B17" t="s">
        <v>114</v>
      </c>
      <c r="C17" t="s">
        <v>115</v>
      </c>
      <c r="D17" s="4"/>
    </row>
    <row r="18" spans="1:4" x14ac:dyDescent="0.35">
      <c r="A18" t="s">
        <v>45</v>
      </c>
      <c r="B18" t="s">
        <v>218</v>
      </c>
      <c r="C18" t="s">
        <v>216</v>
      </c>
      <c r="D18" s="4"/>
    </row>
    <row r="19" spans="1:4" x14ac:dyDescent="0.35">
      <c r="A19" t="s">
        <v>45</v>
      </c>
      <c r="B19" t="s">
        <v>219</v>
      </c>
      <c r="C19" t="s">
        <v>216</v>
      </c>
      <c r="D19" s="4"/>
    </row>
    <row r="20" spans="1:4" x14ac:dyDescent="0.35">
      <c r="A20" t="s">
        <v>45</v>
      </c>
      <c r="B20" t="s">
        <v>220</v>
      </c>
      <c r="C20" t="s">
        <v>216</v>
      </c>
      <c r="D20" s="4"/>
    </row>
    <row r="21" spans="1:4" x14ac:dyDescent="0.35">
      <c r="A21" t="s">
        <v>45</v>
      </c>
      <c r="B21" t="s">
        <v>221</v>
      </c>
      <c r="C21" t="s">
        <v>216</v>
      </c>
      <c r="D21" s="4"/>
    </row>
    <row r="22" spans="1:4" x14ac:dyDescent="0.35">
      <c r="A22" t="s">
        <v>45</v>
      </c>
      <c r="B22" t="s">
        <v>222</v>
      </c>
      <c r="C22" t="s">
        <v>216</v>
      </c>
      <c r="D22" s="4"/>
    </row>
    <row r="23" spans="1:4" x14ac:dyDescent="0.35">
      <c r="A23" t="s">
        <v>45</v>
      </c>
      <c r="B23" t="s">
        <v>223</v>
      </c>
      <c r="C23" t="s">
        <v>216</v>
      </c>
      <c r="D23" s="4"/>
    </row>
    <row r="24" spans="1:4" x14ac:dyDescent="0.35">
      <c r="A24" t="s">
        <v>45</v>
      </c>
      <c r="B24" t="s">
        <v>224</v>
      </c>
      <c r="C24" t="s">
        <v>216</v>
      </c>
      <c r="D24" s="4"/>
    </row>
    <row r="25" spans="1:4" x14ac:dyDescent="0.35">
      <c r="A25" t="s">
        <v>36</v>
      </c>
      <c r="B25" t="s">
        <v>225</v>
      </c>
      <c r="C25" t="s">
        <v>226</v>
      </c>
      <c r="D25" s="4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C42F-78BC-3845-88E0-3D984CBBFB4C}">
  <dimension ref="A1:K29"/>
  <sheetViews>
    <sheetView workbookViewId="0">
      <selection activeCell="C27" sqref="C27"/>
    </sheetView>
  </sheetViews>
  <sheetFormatPr baseColWidth="10" defaultRowHeight="14.5" x14ac:dyDescent="0.35"/>
  <cols>
    <col min="2" max="2" width="54.45312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1" x14ac:dyDescent="0.35">
      <c r="A2" s="2" t="s">
        <v>213</v>
      </c>
    </row>
    <row r="3" spans="1:11" x14ac:dyDescent="0.35">
      <c r="B3" s="4" t="s">
        <v>116</v>
      </c>
      <c r="C3">
        <v>1</v>
      </c>
      <c r="D3">
        <v>24</v>
      </c>
      <c r="E3">
        <v>0</v>
      </c>
      <c r="F3">
        <v>0</v>
      </c>
      <c r="G3">
        <f>(C3+D3)/SUM(C3:F3)</f>
        <v>1</v>
      </c>
      <c r="H3">
        <f>C3/(E3+C3)</f>
        <v>1</v>
      </c>
      <c r="I3">
        <f>C3/(F3+C3)</f>
        <v>1</v>
      </c>
      <c r="J3">
        <f>2*((H3*I3)/(I3+H3))</f>
        <v>1</v>
      </c>
      <c r="K3" s="1"/>
    </row>
    <row r="4" spans="1:11" x14ac:dyDescent="0.35">
      <c r="B4" s="4" t="s">
        <v>117</v>
      </c>
      <c r="C4">
        <v>1</v>
      </c>
      <c r="D4">
        <v>24</v>
      </c>
      <c r="E4">
        <v>0</v>
      </c>
      <c r="F4">
        <v>0</v>
      </c>
      <c r="G4">
        <f>(C4+D4)/SUM(C4:F4)</f>
        <v>1</v>
      </c>
      <c r="H4">
        <f>C4/(E4+C4)</f>
        <v>1</v>
      </c>
      <c r="I4">
        <f>C4/(F4+C4)</f>
        <v>1</v>
      </c>
      <c r="J4">
        <f>2*((H4*I4)/(I4+H4))</f>
        <v>1</v>
      </c>
    </row>
    <row r="5" spans="1:11" x14ac:dyDescent="0.35">
      <c r="B5" s="4" t="s">
        <v>118</v>
      </c>
      <c r="C5">
        <v>1</v>
      </c>
      <c r="D5">
        <v>24</v>
      </c>
      <c r="E5">
        <v>0</v>
      </c>
      <c r="F5">
        <v>0</v>
      </c>
      <c r="G5">
        <f>(C5+D5)/SUM(C5:F5)</f>
        <v>1</v>
      </c>
      <c r="H5">
        <f>C5/(E5+C5)</f>
        <v>1</v>
      </c>
      <c r="I5">
        <f>C5/(F5+C5)</f>
        <v>1</v>
      </c>
      <c r="J5">
        <f>2*((H5*I5)/(I5+H5))</f>
        <v>1</v>
      </c>
    </row>
    <row r="6" spans="1:11" x14ac:dyDescent="0.35">
      <c r="B6" s="4" t="s">
        <v>119</v>
      </c>
      <c r="C6">
        <v>1</v>
      </c>
      <c r="D6">
        <v>24</v>
      </c>
      <c r="E6">
        <v>0</v>
      </c>
      <c r="F6">
        <v>0</v>
      </c>
      <c r="G6">
        <f t="shared" ref="G6:G27" si="0">(C6+D6)/SUM(C6:F6)</f>
        <v>1</v>
      </c>
      <c r="H6">
        <f t="shared" ref="H6:H27" si="1">C6/(E6+C6)</f>
        <v>1</v>
      </c>
      <c r="I6">
        <f t="shared" ref="I6:I27" si="2">C6/(F6+C6)</f>
        <v>1</v>
      </c>
      <c r="J6">
        <f t="shared" ref="J6:J27" si="3">2*((H6*I6)/(I6+H6))</f>
        <v>1</v>
      </c>
    </row>
    <row r="7" spans="1:11" x14ac:dyDescent="0.35">
      <c r="B7" s="4" t="s">
        <v>120</v>
      </c>
      <c r="C7">
        <v>1</v>
      </c>
      <c r="D7">
        <v>24</v>
      </c>
      <c r="E7">
        <v>0</v>
      </c>
      <c r="F7">
        <v>0</v>
      </c>
      <c r="G7">
        <f t="shared" si="0"/>
        <v>1</v>
      </c>
      <c r="H7">
        <f t="shared" si="1"/>
        <v>1</v>
      </c>
      <c r="I7">
        <f t="shared" si="2"/>
        <v>1</v>
      </c>
      <c r="J7">
        <f t="shared" si="3"/>
        <v>1</v>
      </c>
    </row>
    <row r="8" spans="1:11" x14ac:dyDescent="0.35">
      <c r="B8" s="4" t="s">
        <v>121</v>
      </c>
      <c r="C8">
        <v>0</v>
      </c>
      <c r="D8">
        <v>24</v>
      </c>
      <c r="E8">
        <v>0</v>
      </c>
      <c r="F8">
        <v>1</v>
      </c>
      <c r="G8">
        <f t="shared" si="0"/>
        <v>0.96</v>
      </c>
      <c r="H8">
        <v>0</v>
      </c>
      <c r="I8">
        <f t="shared" si="2"/>
        <v>0</v>
      </c>
      <c r="J8">
        <v>0</v>
      </c>
    </row>
    <row r="9" spans="1:11" x14ac:dyDescent="0.35">
      <c r="B9" s="4" t="s">
        <v>122</v>
      </c>
      <c r="C9">
        <v>1</v>
      </c>
      <c r="D9">
        <v>24</v>
      </c>
      <c r="E9">
        <v>0</v>
      </c>
      <c r="F9">
        <v>0</v>
      </c>
      <c r="G9">
        <f t="shared" si="0"/>
        <v>1</v>
      </c>
      <c r="H9">
        <f t="shared" si="1"/>
        <v>1</v>
      </c>
      <c r="I9">
        <f t="shared" si="2"/>
        <v>1</v>
      </c>
      <c r="J9">
        <f t="shared" si="3"/>
        <v>1</v>
      </c>
    </row>
    <row r="10" spans="1:11" x14ac:dyDescent="0.35">
      <c r="B10" s="4" t="s">
        <v>123</v>
      </c>
      <c r="C10">
        <v>0</v>
      </c>
      <c r="D10">
        <v>24</v>
      </c>
      <c r="E10">
        <v>0</v>
      </c>
      <c r="F10">
        <v>1</v>
      </c>
      <c r="G10">
        <f t="shared" si="0"/>
        <v>0.96</v>
      </c>
      <c r="H10">
        <v>0</v>
      </c>
      <c r="I10">
        <f t="shared" si="2"/>
        <v>0</v>
      </c>
      <c r="J10">
        <v>0</v>
      </c>
    </row>
    <row r="11" spans="1:11" x14ac:dyDescent="0.35">
      <c r="B11" s="4" t="s">
        <v>124</v>
      </c>
      <c r="C11">
        <v>1</v>
      </c>
      <c r="D11">
        <v>24</v>
      </c>
      <c r="E11">
        <v>0</v>
      </c>
      <c r="F11">
        <v>0</v>
      </c>
      <c r="G11">
        <f t="shared" si="0"/>
        <v>1</v>
      </c>
      <c r="H11">
        <f t="shared" si="1"/>
        <v>1</v>
      </c>
      <c r="I11">
        <f t="shared" si="2"/>
        <v>1</v>
      </c>
      <c r="J11">
        <f t="shared" si="3"/>
        <v>1</v>
      </c>
    </row>
    <row r="12" spans="1:11" x14ac:dyDescent="0.35">
      <c r="B12" s="4" t="s">
        <v>125</v>
      </c>
      <c r="C12">
        <v>0</v>
      </c>
      <c r="D12">
        <v>24</v>
      </c>
      <c r="E12">
        <v>0</v>
      </c>
      <c r="F12">
        <v>1</v>
      </c>
      <c r="G12">
        <f t="shared" si="0"/>
        <v>0.96</v>
      </c>
      <c r="H12">
        <v>0</v>
      </c>
      <c r="I12">
        <f t="shared" si="2"/>
        <v>0</v>
      </c>
      <c r="J12">
        <v>0</v>
      </c>
    </row>
    <row r="13" spans="1:11" x14ac:dyDescent="0.35">
      <c r="B13" s="4" t="s">
        <v>126</v>
      </c>
      <c r="C13">
        <v>0</v>
      </c>
      <c r="D13">
        <v>24</v>
      </c>
      <c r="E13">
        <v>0</v>
      </c>
      <c r="F13">
        <v>1</v>
      </c>
      <c r="G13">
        <f t="shared" si="0"/>
        <v>0.96</v>
      </c>
      <c r="H13">
        <v>0</v>
      </c>
      <c r="I13">
        <f t="shared" si="2"/>
        <v>0</v>
      </c>
      <c r="J13">
        <v>0</v>
      </c>
    </row>
    <row r="14" spans="1:11" x14ac:dyDescent="0.35">
      <c r="B14" s="4" t="s">
        <v>127</v>
      </c>
      <c r="C14">
        <v>0</v>
      </c>
      <c r="D14">
        <v>24</v>
      </c>
      <c r="E14">
        <v>0</v>
      </c>
      <c r="F14">
        <v>1</v>
      </c>
      <c r="G14">
        <f t="shared" si="0"/>
        <v>0.96</v>
      </c>
      <c r="H14">
        <v>0</v>
      </c>
      <c r="I14">
        <f t="shared" si="2"/>
        <v>0</v>
      </c>
      <c r="J14">
        <v>0</v>
      </c>
    </row>
    <row r="15" spans="1:11" x14ac:dyDescent="0.35">
      <c r="B15" s="4" t="s">
        <v>128</v>
      </c>
      <c r="C15">
        <v>0</v>
      </c>
      <c r="D15">
        <v>24</v>
      </c>
      <c r="E15">
        <v>0</v>
      </c>
      <c r="F15">
        <v>1</v>
      </c>
      <c r="G15">
        <f t="shared" si="0"/>
        <v>0.96</v>
      </c>
      <c r="H15">
        <v>0</v>
      </c>
      <c r="I15">
        <f t="shared" si="2"/>
        <v>0</v>
      </c>
      <c r="J15">
        <v>0</v>
      </c>
    </row>
    <row r="16" spans="1:11" x14ac:dyDescent="0.35">
      <c r="B16" s="4" t="s">
        <v>129</v>
      </c>
      <c r="C16">
        <v>0</v>
      </c>
      <c r="D16">
        <v>24</v>
      </c>
      <c r="E16">
        <v>0</v>
      </c>
      <c r="F16">
        <v>1</v>
      </c>
      <c r="G16">
        <f t="shared" si="0"/>
        <v>0.96</v>
      </c>
      <c r="H16">
        <v>0</v>
      </c>
      <c r="I16">
        <f t="shared" si="2"/>
        <v>0</v>
      </c>
      <c r="J16">
        <v>0</v>
      </c>
    </row>
    <row r="17" spans="2:10" x14ac:dyDescent="0.35">
      <c r="B17" s="4" t="s">
        <v>130</v>
      </c>
      <c r="C17">
        <v>1</v>
      </c>
      <c r="D17">
        <v>23</v>
      </c>
      <c r="E17">
        <v>1</v>
      </c>
      <c r="F17">
        <v>0</v>
      </c>
      <c r="G17">
        <f t="shared" si="0"/>
        <v>0.96</v>
      </c>
      <c r="H17">
        <f t="shared" si="1"/>
        <v>0.5</v>
      </c>
      <c r="I17">
        <f t="shared" si="2"/>
        <v>1</v>
      </c>
      <c r="J17">
        <f t="shared" si="3"/>
        <v>0.66666666666666663</v>
      </c>
    </row>
    <row r="18" spans="2:10" x14ac:dyDescent="0.35">
      <c r="B18" s="4" t="s">
        <v>131</v>
      </c>
      <c r="C18">
        <v>1</v>
      </c>
      <c r="D18">
        <v>24</v>
      </c>
      <c r="E18">
        <v>0</v>
      </c>
      <c r="F18">
        <v>0</v>
      </c>
      <c r="G18">
        <f t="shared" si="0"/>
        <v>1</v>
      </c>
      <c r="H18">
        <f t="shared" si="1"/>
        <v>1</v>
      </c>
      <c r="I18">
        <f t="shared" si="2"/>
        <v>1</v>
      </c>
      <c r="J18">
        <f t="shared" si="3"/>
        <v>1</v>
      </c>
    </row>
    <row r="19" spans="2:10" x14ac:dyDescent="0.35">
      <c r="B19" s="4" t="s">
        <v>132</v>
      </c>
      <c r="C19">
        <v>1</v>
      </c>
      <c r="D19">
        <v>24</v>
      </c>
      <c r="E19">
        <v>0</v>
      </c>
      <c r="F19">
        <v>0</v>
      </c>
      <c r="G19">
        <f t="shared" si="0"/>
        <v>1</v>
      </c>
      <c r="H19">
        <f t="shared" si="1"/>
        <v>1</v>
      </c>
      <c r="I19">
        <f t="shared" si="2"/>
        <v>1</v>
      </c>
      <c r="J19">
        <f t="shared" si="3"/>
        <v>1</v>
      </c>
    </row>
    <row r="20" spans="2:10" x14ac:dyDescent="0.35">
      <c r="B20" s="4" t="s">
        <v>133</v>
      </c>
      <c r="C20">
        <v>0</v>
      </c>
      <c r="D20">
        <v>24</v>
      </c>
      <c r="E20">
        <v>0</v>
      </c>
      <c r="F20">
        <v>1</v>
      </c>
      <c r="G20">
        <f t="shared" si="0"/>
        <v>0.96</v>
      </c>
      <c r="H20">
        <v>0</v>
      </c>
      <c r="I20">
        <f t="shared" si="2"/>
        <v>0</v>
      </c>
      <c r="J20">
        <v>0</v>
      </c>
    </row>
    <row r="21" spans="2:10" x14ac:dyDescent="0.35">
      <c r="B21" s="4" t="s">
        <v>134</v>
      </c>
      <c r="C21">
        <v>0</v>
      </c>
      <c r="D21">
        <v>22</v>
      </c>
      <c r="E21">
        <v>2</v>
      </c>
      <c r="F21">
        <v>1</v>
      </c>
      <c r="G21">
        <f t="shared" si="0"/>
        <v>0.88</v>
      </c>
      <c r="H21">
        <f t="shared" si="1"/>
        <v>0</v>
      </c>
      <c r="I21">
        <f t="shared" si="2"/>
        <v>0</v>
      </c>
      <c r="J21">
        <v>0</v>
      </c>
    </row>
    <row r="22" spans="2:10" x14ac:dyDescent="0.35">
      <c r="B22" s="4" t="s">
        <v>135</v>
      </c>
      <c r="C22">
        <v>0</v>
      </c>
      <c r="D22">
        <v>24</v>
      </c>
      <c r="E22">
        <v>0</v>
      </c>
      <c r="F22">
        <v>1</v>
      </c>
      <c r="G22">
        <f t="shared" si="0"/>
        <v>0.96</v>
      </c>
      <c r="H22">
        <v>0</v>
      </c>
      <c r="I22">
        <f t="shared" si="2"/>
        <v>0</v>
      </c>
      <c r="J22">
        <v>0</v>
      </c>
    </row>
    <row r="23" spans="2:10" x14ac:dyDescent="0.35">
      <c r="B23" s="4" t="s">
        <v>136</v>
      </c>
      <c r="C23">
        <v>0</v>
      </c>
      <c r="D23">
        <v>24</v>
      </c>
      <c r="E23">
        <v>0</v>
      </c>
      <c r="F23">
        <v>1</v>
      </c>
      <c r="G23">
        <f t="shared" si="0"/>
        <v>0.96</v>
      </c>
      <c r="H23">
        <v>0</v>
      </c>
      <c r="I23">
        <f t="shared" si="2"/>
        <v>0</v>
      </c>
      <c r="J23">
        <v>0</v>
      </c>
    </row>
    <row r="24" spans="2:10" x14ac:dyDescent="0.35">
      <c r="B24" s="4" t="s">
        <v>137</v>
      </c>
      <c r="C24">
        <v>0</v>
      </c>
      <c r="D24">
        <v>24</v>
      </c>
      <c r="E24">
        <v>0</v>
      </c>
      <c r="F24">
        <v>1</v>
      </c>
      <c r="G24">
        <f t="shared" si="0"/>
        <v>0.96</v>
      </c>
      <c r="H24">
        <v>0</v>
      </c>
      <c r="I24">
        <f t="shared" si="2"/>
        <v>0</v>
      </c>
      <c r="J24">
        <v>0</v>
      </c>
    </row>
    <row r="25" spans="2:10" x14ac:dyDescent="0.35">
      <c r="B25" s="4" t="s">
        <v>138</v>
      </c>
      <c r="C25">
        <v>1</v>
      </c>
      <c r="D25">
        <v>24</v>
      </c>
      <c r="E25">
        <v>0</v>
      </c>
      <c r="F25">
        <v>0</v>
      </c>
      <c r="G25">
        <f t="shared" si="0"/>
        <v>1</v>
      </c>
      <c r="H25">
        <f t="shared" si="1"/>
        <v>1</v>
      </c>
      <c r="I25">
        <f t="shared" si="2"/>
        <v>1</v>
      </c>
      <c r="J25">
        <f t="shared" si="3"/>
        <v>1</v>
      </c>
    </row>
    <row r="26" spans="2:10" x14ac:dyDescent="0.35">
      <c r="B26" s="4" t="s">
        <v>139</v>
      </c>
      <c r="C26">
        <v>0</v>
      </c>
      <c r="D26">
        <v>24</v>
      </c>
      <c r="E26">
        <v>0</v>
      </c>
      <c r="F26">
        <v>1</v>
      </c>
      <c r="G26">
        <f t="shared" si="0"/>
        <v>0.96</v>
      </c>
      <c r="H26">
        <v>0</v>
      </c>
      <c r="I26">
        <f t="shared" si="2"/>
        <v>0</v>
      </c>
      <c r="J26">
        <v>0</v>
      </c>
    </row>
    <row r="27" spans="2:10" x14ac:dyDescent="0.35">
      <c r="B27" s="4" t="s">
        <v>140</v>
      </c>
      <c r="C27">
        <v>1</v>
      </c>
      <c r="D27">
        <v>24</v>
      </c>
      <c r="E27">
        <v>0</v>
      </c>
      <c r="F27">
        <v>0</v>
      </c>
      <c r="G27">
        <f t="shared" si="0"/>
        <v>1</v>
      </c>
      <c r="H27">
        <f t="shared" si="1"/>
        <v>1</v>
      </c>
      <c r="I27">
        <f t="shared" si="2"/>
        <v>1</v>
      </c>
      <c r="J27">
        <f t="shared" si="3"/>
        <v>1</v>
      </c>
    </row>
    <row r="29" spans="2:10" x14ac:dyDescent="0.35">
      <c r="G29">
        <f>SUM(G3:G27)/25</f>
        <v>0.97440000000000027</v>
      </c>
      <c r="H29">
        <f>SUM(H3:H27)/25</f>
        <v>0.46</v>
      </c>
      <c r="I29">
        <f t="shared" ref="I29:J29" si="4">SUM(I3:I27)/25</f>
        <v>0.48</v>
      </c>
      <c r="J29">
        <f t="shared" si="4"/>
        <v>0.46666666666666673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B459-AE59-E646-89C0-41332E484FCD}">
  <dimension ref="A1:C24"/>
  <sheetViews>
    <sheetView workbookViewId="0">
      <selection activeCell="A2" sqref="A2:F2"/>
    </sheetView>
  </sheetViews>
  <sheetFormatPr baseColWidth="10" defaultRowHeight="14.5" x14ac:dyDescent="0.35"/>
  <cols>
    <col min="1" max="1" width="24.36328125" customWidth="1"/>
    <col min="2" max="2" width="54.36328125" customWidth="1"/>
  </cols>
  <sheetData>
    <row r="1" spans="1:3" x14ac:dyDescent="0.35">
      <c r="A1" t="s">
        <v>36</v>
      </c>
      <c r="B1" t="s">
        <v>141</v>
      </c>
      <c r="C1" t="s">
        <v>142</v>
      </c>
    </row>
    <row r="2" spans="1:3" x14ac:dyDescent="0.35">
      <c r="A2" t="s">
        <v>45</v>
      </c>
      <c r="B2" t="s">
        <v>143</v>
      </c>
      <c r="C2" t="s">
        <v>152</v>
      </c>
    </row>
    <row r="3" spans="1:3" x14ac:dyDescent="0.35">
      <c r="A3" t="s">
        <v>36</v>
      </c>
      <c r="B3" t="s">
        <v>101</v>
      </c>
      <c r="C3" t="s">
        <v>144</v>
      </c>
    </row>
    <row r="4" spans="1:3" x14ac:dyDescent="0.35">
      <c r="A4" t="s">
        <v>36</v>
      </c>
      <c r="B4" t="s">
        <v>145</v>
      </c>
      <c r="C4" t="s">
        <v>146</v>
      </c>
    </row>
    <row r="5" spans="1:3" x14ac:dyDescent="0.35">
      <c r="A5" t="s">
        <v>36</v>
      </c>
      <c r="B5" t="s">
        <v>147</v>
      </c>
      <c r="C5" t="s">
        <v>148</v>
      </c>
    </row>
    <row r="6" spans="1:3" x14ac:dyDescent="0.35">
      <c r="A6" t="s">
        <v>36</v>
      </c>
      <c r="B6" t="s">
        <v>149</v>
      </c>
      <c r="C6" t="s">
        <v>150</v>
      </c>
    </row>
    <row r="7" spans="1:3" x14ac:dyDescent="0.35">
      <c r="A7" t="s">
        <v>36</v>
      </c>
      <c r="B7" t="s">
        <v>151</v>
      </c>
      <c r="C7" t="s">
        <v>152</v>
      </c>
    </row>
    <row r="8" spans="1:3" x14ac:dyDescent="0.35">
      <c r="A8" t="s">
        <v>36</v>
      </c>
      <c r="B8" t="s">
        <v>153</v>
      </c>
      <c r="C8" t="s">
        <v>154</v>
      </c>
    </row>
    <row r="9" spans="1:3" x14ac:dyDescent="0.35">
      <c r="A9" t="s">
        <v>36</v>
      </c>
      <c r="B9" t="s">
        <v>155</v>
      </c>
      <c r="C9" t="s">
        <v>156</v>
      </c>
    </row>
    <row r="10" spans="1:3" x14ac:dyDescent="0.35">
      <c r="A10" t="s">
        <v>36</v>
      </c>
      <c r="B10" t="s">
        <v>157</v>
      </c>
      <c r="C10" t="s">
        <v>158</v>
      </c>
    </row>
    <row r="11" spans="1:3" x14ac:dyDescent="0.35">
      <c r="A11" t="s">
        <v>36</v>
      </c>
      <c r="B11" t="s">
        <v>159</v>
      </c>
      <c r="C11" t="s">
        <v>160</v>
      </c>
    </row>
    <row r="12" spans="1:3" x14ac:dyDescent="0.35">
      <c r="A12" t="s">
        <v>36</v>
      </c>
      <c r="B12" t="s">
        <v>161</v>
      </c>
      <c r="C12" t="s">
        <v>162</v>
      </c>
    </row>
    <row r="13" spans="1:3" x14ac:dyDescent="0.35">
      <c r="A13" t="s">
        <v>36</v>
      </c>
      <c r="B13" t="s">
        <v>163</v>
      </c>
      <c r="C13" t="s">
        <v>164</v>
      </c>
    </row>
    <row r="14" spans="1:3" x14ac:dyDescent="0.35">
      <c r="A14" t="s">
        <v>36</v>
      </c>
      <c r="B14" t="s">
        <v>49</v>
      </c>
      <c r="C14" t="s">
        <v>165</v>
      </c>
    </row>
    <row r="15" spans="1:3" x14ac:dyDescent="0.35">
      <c r="A15" t="s">
        <v>36</v>
      </c>
      <c r="B15" t="s">
        <v>166</v>
      </c>
      <c r="C15" t="s">
        <v>167</v>
      </c>
    </row>
    <row r="16" spans="1:3" x14ac:dyDescent="0.35">
      <c r="A16" t="s">
        <v>36</v>
      </c>
      <c r="B16" t="s">
        <v>168</v>
      </c>
      <c r="C16" t="s">
        <v>169</v>
      </c>
    </row>
    <row r="17" spans="1:3" x14ac:dyDescent="0.35">
      <c r="A17" t="s">
        <v>36</v>
      </c>
      <c r="B17" t="s">
        <v>170</v>
      </c>
      <c r="C17" t="s">
        <v>171</v>
      </c>
    </row>
    <row r="18" spans="1:3" x14ac:dyDescent="0.35">
      <c r="A18" t="s">
        <v>36</v>
      </c>
      <c r="B18" t="s">
        <v>172</v>
      </c>
      <c r="C18" t="s">
        <v>173</v>
      </c>
    </row>
    <row r="19" spans="1:3" x14ac:dyDescent="0.35">
      <c r="A19" t="s">
        <v>36</v>
      </c>
      <c r="B19" t="s">
        <v>174</v>
      </c>
      <c r="C19" t="s">
        <v>175</v>
      </c>
    </row>
    <row r="20" spans="1:3" x14ac:dyDescent="0.35">
      <c r="A20" t="s">
        <v>36</v>
      </c>
      <c r="B20" t="s">
        <v>176</v>
      </c>
      <c r="C20" t="s">
        <v>177</v>
      </c>
    </row>
    <row r="21" spans="1:3" x14ac:dyDescent="0.35">
      <c r="A21" t="s">
        <v>36</v>
      </c>
      <c r="B21" t="s">
        <v>178</v>
      </c>
      <c r="C21" t="s">
        <v>179</v>
      </c>
    </row>
    <row r="22" spans="1:3" x14ac:dyDescent="0.35">
      <c r="A22" t="s">
        <v>36</v>
      </c>
      <c r="B22" t="s">
        <v>180</v>
      </c>
      <c r="C22" t="s">
        <v>181</v>
      </c>
    </row>
    <row r="23" spans="1:3" x14ac:dyDescent="0.35">
      <c r="A23" t="s">
        <v>36</v>
      </c>
      <c r="B23" t="s">
        <v>182</v>
      </c>
      <c r="C23" t="s">
        <v>183</v>
      </c>
    </row>
    <row r="24" spans="1:3" x14ac:dyDescent="0.35">
      <c r="A24" t="s">
        <v>36</v>
      </c>
      <c r="B24" t="s">
        <v>184</v>
      </c>
      <c r="C24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E9726-A4BC-2D43-B9EC-B1D627D66F9F}">
  <dimension ref="A1:K28"/>
  <sheetViews>
    <sheetView workbookViewId="0">
      <selection activeCell="G28" sqref="G28"/>
    </sheetView>
  </sheetViews>
  <sheetFormatPr baseColWidth="10" defaultRowHeight="14.5" x14ac:dyDescent="0.35"/>
  <cols>
    <col min="2" max="2" width="59.179687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1" x14ac:dyDescent="0.35">
      <c r="A2" s="2" t="s">
        <v>214</v>
      </c>
    </row>
    <row r="3" spans="1:11" x14ac:dyDescent="0.35">
      <c r="B3" s="4" t="s">
        <v>186</v>
      </c>
      <c r="C3">
        <v>1</v>
      </c>
      <c r="D3">
        <v>23</v>
      </c>
      <c r="E3">
        <v>0</v>
      </c>
      <c r="F3">
        <v>0</v>
      </c>
      <c r="G3">
        <f>(C3+D3)/SUM(C3:F3)</f>
        <v>1</v>
      </c>
      <c r="H3">
        <f>C3/(E3+C3)</f>
        <v>1</v>
      </c>
      <c r="I3">
        <f>C3/(F3+C3)</f>
        <v>1</v>
      </c>
      <c r="J3">
        <f>2*((H3*I3)/(I3+H3))</f>
        <v>1</v>
      </c>
      <c r="K3" s="1"/>
    </row>
    <row r="4" spans="1:11" x14ac:dyDescent="0.35">
      <c r="B4" s="4" t="s">
        <v>187</v>
      </c>
      <c r="C4">
        <v>1</v>
      </c>
      <c r="D4">
        <v>23</v>
      </c>
      <c r="E4">
        <v>0</v>
      </c>
      <c r="F4">
        <v>0</v>
      </c>
      <c r="G4">
        <f>(C4+D4)/SUM(C4:F4)</f>
        <v>1</v>
      </c>
      <c r="H4">
        <f>C4/(E4+C4)</f>
        <v>1</v>
      </c>
      <c r="I4">
        <f>C4/(F4+C4)</f>
        <v>1</v>
      </c>
      <c r="J4">
        <f>2*((H4*I4)/(I4+H4))</f>
        <v>1</v>
      </c>
    </row>
    <row r="5" spans="1:11" x14ac:dyDescent="0.35">
      <c r="B5" s="4" t="s">
        <v>188</v>
      </c>
      <c r="C5">
        <v>1</v>
      </c>
      <c r="D5">
        <v>23</v>
      </c>
      <c r="E5">
        <v>0</v>
      </c>
      <c r="F5">
        <v>0</v>
      </c>
      <c r="G5">
        <f>(C5+D5)/SUM(C5:F5)</f>
        <v>1</v>
      </c>
      <c r="H5">
        <f>C5/(E5+C5)</f>
        <v>1</v>
      </c>
      <c r="I5">
        <f>C5/(F5+C5)</f>
        <v>1</v>
      </c>
      <c r="J5">
        <f>2*((H5*I5)/(I5+H5))</f>
        <v>1</v>
      </c>
    </row>
    <row r="6" spans="1:11" x14ac:dyDescent="0.35">
      <c r="B6" s="4" t="s">
        <v>189</v>
      </c>
      <c r="C6">
        <v>1</v>
      </c>
      <c r="D6">
        <v>23</v>
      </c>
      <c r="E6">
        <v>0</v>
      </c>
      <c r="F6">
        <v>0</v>
      </c>
      <c r="G6">
        <f t="shared" ref="G6:G26" si="0">(C6+D6)/SUM(C6:F6)</f>
        <v>1</v>
      </c>
      <c r="H6">
        <f t="shared" ref="H6:H26" si="1">C6/(E6+C6)</f>
        <v>1</v>
      </c>
      <c r="I6">
        <f t="shared" ref="I6:I26" si="2">C6/(F6+C6)</f>
        <v>1</v>
      </c>
      <c r="J6">
        <f t="shared" ref="J6:J26" si="3">2*((H6*I6)/(I6+H6))</f>
        <v>1</v>
      </c>
    </row>
    <row r="7" spans="1:11" x14ac:dyDescent="0.35">
      <c r="B7" s="4" t="s">
        <v>190</v>
      </c>
      <c r="C7">
        <v>1</v>
      </c>
      <c r="D7">
        <v>23</v>
      </c>
      <c r="E7">
        <v>0</v>
      </c>
      <c r="F7">
        <v>0</v>
      </c>
      <c r="G7">
        <f t="shared" si="0"/>
        <v>1</v>
      </c>
      <c r="H7">
        <f t="shared" si="1"/>
        <v>1</v>
      </c>
      <c r="I7">
        <f t="shared" si="2"/>
        <v>1</v>
      </c>
      <c r="J7">
        <f t="shared" si="3"/>
        <v>1</v>
      </c>
    </row>
    <row r="8" spans="1:11" x14ac:dyDescent="0.35">
      <c r="B8" s="4" t="s">
        <v>191</v>
      </c>
      <c r="C8">
        <v>0</v>
      </c>
      <c r="D8">
        <v>23</v>
      </c>
      <c r="E8">
        <v>0</v>
      </c>
      <c r="F8">
        <v>1</v>
      </c>
      <c r="G8">
        <f t="shared" si="0"/>
        <v>0.95833333333333337</v>
      </c>
      <c r="H8">
        <v>0</v>
      </c>
      <c r="I8">
        <f t="shared" si="2"/>
        <v>0</v>
      </c>
      <c r="J8">
        <v>0</v>
      </c>
    </row>
    <row r="9" spans="1:11" x14ac:dyDescent="0.35">
      <c r="B9" s="4" t="s">
        <v>192</v>
      </c>
      <c r="C9">
        <v>1</v>
      </c>
      <c r="D9">
        <v>23</v>
      </c>
      <c r="E9">
        <v>0</v>
      </c>
      <c r="F9">
        <v>0</v>
      </c>
      <c r="G9">
        <f t="shared" si="0"/>
        <v>1</v>
      </c>
      <c r="H9">
        <f t="shared" si="1"/>
        <v>1</v>
      </c>
      <c r="I9">
        <f t="shared" si="2"/>
        <v>1</v>
      </c>
      <c r="J9">
        <f t="shared" si="3"/>
        <v>1</v>
      </c>
    </row>
    <row r="10" spans="1:11" x14ac:dyDescent="0.35">
      <c r="B10" s="4" t="s">
        <v>193</v>
      </c>
      <c r="C10">
        <v>1</v>
      </c>
      <c r="D10">
        <v>23</v>
      </c>
      <c r="E10">
        <v>0</v>
      </c>
      <c r="F10">
        <v>0</v>
      </c>
      <c r="G10">
        <f t="shared" si="0"/>
        <v>1</v>
      </c>
      <c r="H10">
        <f t="shared" si="1"/>
        <v>1</v>
      </c>
      <c r="I10">
        <f t="shared" si="2"/>
        <v>1</v>
      </c>
      <c r="J10">
        <f t="shared" si="3"/>
        <v>1</v>
      </c>
    </row>
    <row r="11" spans="1:11" x14ac:dyDescent="0.35">
      <c r="B11" s="4" t="s">
        <v>194</v>
      </c>
      <c r="C11">
        <v>1</v>
      </c>
      <c r="D11">
        <v>23</v>
      </c>
      <c r="E11">
        <v>0</v>
      </c>
      <c r="F11">
        <v>0</v>
      </c>
      <c r="G11">
        <f t="shared" si="0"/>
        <v>1</v>
      </c>
      <c r="H11">
        <f t="shared" si="1"/>
        <v>1</v>
      </c>
      <c r="I11">
        <f t="shared" si="2"/>
        <v>1</v>
      </c>
      <c r="J11">
        <f t="shared" si="3"/>
        <v>1</v>
      </c>
    </row>
    <row r="12" spans="1:11" x14ac:dyDescent="0.35">
      <c r="B12" s="4" t="s">
        <v>195</v>
      </c>
      <c r="C12">
        <v>1</v>
      </c>
      <c r="D12">
        <v>23</v>
      </c>
      <c r="E12">
        <v>0</v>
      </c>
      <c r="F12">
        <v>0</v>
      </c>
      <c r="G12">
        <f t="shared" si="0"/>
        <v>1</v>
      </c>
      <c r="H12">
        <v>0</v>
      </c>
      <c r="I12">
        <f t="shared" si="2"/>
        <v>1</v>
      </c>
      <c r="J12">
        <v>0</v>
      </c>
    </row>
    <row r="13" spans="1:11" x14ac:dyDescent="0.35">
      <c r="B13" s="4" t="s">
        <v>196</v>
      </c>
      <c r="C13">
        <v>1</v>
      </c>
      <c r="D13">
        <v>23</v>
      </c>
      <c r="E13">
        <v>0</v>
      </c>
      <c r="F13">
        <v>0</v>
      </c>
      <c r="G13">
        <f t="shared" si="0"/>
        <v>1</v>
      </c>
      <c r="H13">
        <f t="shared" si="1"/>
        <v>1</v>
      </c>
      <c r="I13">
        <f t="shared" si="2"/>
        <v>1</v>
      </c>
      <c r="J13">
        <f t="shared" si="3"/>
        <v>1</v>
      </c>
    </row>
    <row r="14" spans="1:11" x14ac:dyDescent="0.35">
      <c r="B14" s="4" t="s">
        <v>197</v>
      </c>
      <c r="C14">
        <v>1</v>
      </c>
      <c r="D14">
        <v>23</v>
      </c>
      <c r="E14">
        <v>0</v>
      </c>
      <c r="F14">
        <v>0</v>
      </c>
      <c r="G14">
        <f t="shared" si="0"/>
        <v>1</v>
      </c>
      <c r="H14">
        <f t="shared" si="1"/>
        <v>1</v>
      </c>
      <c r="I14">
        <f t="shared" si="2"/>
        <v>1</v>
      </c>
      <c r="J14">
        <f t="shared" si="3"/>
        <v>1</v>
      </c>
    </row>
    <row r="15" spans="1:11" x14ac:dyDescent="0.35">
      <c r="B15" s="3" t="s">
        <v>198</v>
      </c>
      <c r="C15">
        <v>1</v>
      </c>
      <c r="D15">
        <v>23</v>
      </c>
      <c r="E15">
        <v>0</v>
      </c>
      <c r="F15">
        <v>0</v>
      </c>
      <c r="G15">
        <f t="shared" si="0"/>
        <v>1</v>
      </c>
      <c r="H15">
        <v>0</v>
      </c>
      <c r="I15">
        <f t="shared" si="2"/>
        <v>1</v>
      </c>
      <c r="J15">
        <v>0</v>
      </c>
    </row>
    <row r="16" spans="1:11" x14ac:dyDescent="0.35">
      <c r="B16" s="4" t="s">
        <v>199</v>
      </c>
      <c r="C16">
        <v>1</v>
      </c>
      <c r="D16">
        <v>23</v>
      </c>
      <c r="E16">
        <v>0</v>
      </c>
      <c r="F16">
        <v>0</v>
      </c>
      <c r="G16">
        <f t="shared" si="0"/>
        <v>1</v>
      </c>
      <c r="H16">
        <f t="shared" si="1"/>
        <v>1</v>
      </c>
      <c r="I16">
        <f t="shared" si="2"/>
        <v>1</v>
      </c>
      <c r="J16">
        <f t="shared" si="3"/>
        <v>1</v>
      </c>
    </row>
    <row r="17" spans="2:10" x14ac:dyDescent="0.35">
      <c r="B17" s="4" t="s">
        <v>200</v>
      </c>
      <c r="C17">
        <v>1</v>
      </c>
      <c r="D17">
        <v>23</v>
      </c>
      <c r="E17">
        <v>0</v>
      </c>
      <c r="F17">
        <v>0</v>
      </c>
      <c r="G17">
        <f t="shared" si="0"/>
        <v>1</v>
      </c>
      <c r="H17">
        <f t="shared" si="1"/>
        <v>1</v>
      </c>
      <c r="I17">
        <f t="shared" si="2"/>
        <v>1</v>
      </c>
      <c r="J17">
        <f t="shared" si="3"/>
        <v>1</v>
      </c>
    </row>
    <row r="18" spans="2:10" x14ac:dyDescent="0.35">
      <c r="B18" s="4" t="s">
        <v>201</v>
      </c>
      <c r="C18">
        <v>1</v>
      </c>
      <c r="D18">
        <v>22</v>
      </c>
      <c r="E18">
        <v>1</v>
      </c>
      <c r="F18">
        <v>0</v>
      </c>
      <c r="G18">
        <f t="shared" si="0"/>
        <v>0.95833333333333337</v>
      </c>
      <c r="H18">
        <f t="shared" si="1"/>
        <v>0.5</v>
      </c>
      <c r="I18">
        <f t="shared" si="2"/>
        <v>1</v>
      </c>
      <c r="J18">
        <f t="shared" si="3"/>
        <v>0.66666666666666663</v>
      </c>
    </row>
    <row r="19" spans="2:10" x14ac:dyDescent="0.35">
      <c r="B19" s="4" t="s">
        <v>202</v>
      </c>
      <c r="C19">
        <v>1</v>
      </c>
      <c r="D19">
        <v>23</v>
      </c>
      <c r="E19">
        <v>0</v>
      </c>
      <c r="F19">
        <v>0</v>
      </c>
      <c r="G19">
        <f t="shared" si="0"/>
        <v>1</v>
      </c>
      <c r="H19">
        <f t="shared" si="1"/>
        <v>1</v>
      </c>
      <c r="I19">
        <f t="shared" si="2"/>
        <v>1</v>
      </c>
      <c r="J19">
        <f t="shared" si="3"/>
        <v>1</v>
      </c>
    </row>
    <row r="20" spans="2:10" x14ac:dyDescent="0.35">
      <c r="B20" s="4" t="s">
        <v>203</v>
      </c>
      <c r="C20">
        <v>1</v>
      </c>
      <c r="D20">
        <v>23</v>
      </c>
      <c r="E20">
        <v>0</v>
      </c>
      <c r="F20">
        <v>0</v>
      </c>
      <c r="G20">
        <f t="shared" si="0"/>
        <v>1</v>
      </c>
      <c r="H20">
        <v>0</v>
      </c>
      <c r="I20">
        <f t="shared" si="2"/>
        <v>1</v>
      </c>
      <c r="J20">
        <v>0</v>
      </c>
    </row>
    <row r="21" spans="2:10" x14ac:dyDescent="0.35">
      <c r="B21" s="4" t="s">
        <v>204</v>
      </c>
      <c r="C21">
        <v>1</v>
      </c>
      <c r="D21">
        <v>23</v>
      </c>
      <c r="E21">
        <v>0</v>
      </c>
      <c r="F21">
        <v>0</v>
      </c>
      <c r="G21">
        <f t="shared" si="0"/>
        <v>1</v>
      </c>
      <c r="H21">
        <f t="shared" si="1"/>
        <v>1</v>
      </c>
      <c r="I21">
        <f t="shared" si="2"/>
        <v>1</v>
      </c>
      <c r="J21">
        <f t="shared" si="3"/>
        <v>1</v>
      </c>
    </row>
    <row r="22" spans="2:10" x14ac:dyDescent="0.35">
      <c r="B22" s="4" t="s">
        <v>205</v>
      </c>
      <c r="C22">
        <v>1</v>
      </c>
      <c r="D22">
        <v>23</v>
      </c>
      <c r="E22">
        <v>0</v>
      </c>
      <c r="F22">
        <v>0</v>
      </c>
      <c r="G22">
        <f t="shared" si="0"/>
        <v>1</v>
      </c>
      <c r="H22">
        <f t="shared" si="1"/>
        <v>1</v>
      </c>
      <c r="I22">
        <f t="shared" si="2"/>
        <v>1</v>
      </c>
      <c r="J22">
        <f t="shared" si="3"/>
        <v>1</v>
      </c>
    </row>
    <row r="23" spans="2:10" x14ac:dyDescent="0.35">
      <c r="B23" s="4" t="s">
        <v>206</v>
      </c>
      <c r="C23">
        <v>1</v>
      </c>
      <c r="D23">
        <v>23</v>
      </c>
      <c r="E23">
        <v>0</v>
      </c>
      <c r="F23">
        <v>0</v>
      </c>
      <c r="G23">
        <f t="shared" si="0"/>
        <v>1</v>
      </c>
      <c r="H23">
        <f t="shared" si="1"/>
        <v>1</v>
      </c>
      <c r="I23">
        <f t="shared" si="2"/>
        <v>1</v>
      </c>
      <c r="J23">
        <f t="shared" si="3"/>
        <v>1</v>
      </c>
    </row>
    <row r="24" spans="2:10" x14ac:dyDescent="0.35">
      <c r="B24" s="4" t="s">
        <v>207</v>
      </c>
      <c r="C24">
        <v>1</v>
      </c>
      <c r="D24">
        <v>23</v>
      </c>
      <c r="E24">
        <v>0</v>
      </c>
      <c r="F24">
        <v>0</v>
      </c>
      <c r="G24">
        <f t="shared" si="0"/>
        <v>1</v>
      </c>
      <c r="H24">
        <f t="shared" si="1"/>
        <v>1</v>
      </c>
      <c r="I24">
        <f t="shared" si="2"/>
        <v>1</v>
      </c>
      <c r="J24">
        <f t="shared" si="3"/>
        <v>1</v>
      </c>
    </row>
    <row r="25" spans="2:10" x14ac:dyDescent="0.35">
      <c r="B25" s="4" t="s">
        <v>208</v>
      </c>
      <c r="C25">
        <v>1</v>
      </c>
      <c r="D25">
        <v>23</v>
      </c>
      <c r="E25">
        <v>0</v>
      </c>
      <c r="F25">
        <v>0</v>
      </c>
      <c r="G25">
        <f t="shared" si="0"/>
        <v>1</v>
      </c>
      <c r="H25">
        <f t="shared" si="1"/>
        <v>1</v>
      </c>
      <c r="I25">
        <f t="shared" si="2"/>
        <v>1</v>
      </c>
      <c r="J25">
        <f t="shared" si="3"/>
        <v>1</v>
      </c>
    </row>
    <row r="26" spans="2:10" x14ac:dyDescent="0.35">
      <c r="B26" s="4" t="s">
        <v>209</v>
      </c>
      <c r="C26">
        <v>1</v>
      </c>
      <c r="D26">
        <v>23</v>
      </c>
      <c r="E26">
        <v>0</v>
      </c>
      <c r="F26">
        <v>0</v>
      </c>
      <c r="G26">
        <f t="shared" si="0"/>
        <v>1</v>
      </c>
      <c r="H26">
        <f t="shared" si="1"/>
        <v>1</v>
      </c>
      <c r="I26">
        <f t="shared" si="2"/>
        <v>1</v>
      </c>
      <c r="J26">
        <f t="shared" si="3"/>
        <v>1</v>
      </c>
    </row>
    <row r="28" spans="2:10" x14ac:dyDescent="0.35">
      <c r="G28">
        <f>SUM(G3:G26)/24</f>
        <v>0.99652777777777768</v>
      </c>
      <c r="H28">
        <f t="shared" ref="H28:J28" si="4">SUM(H3:H26)/24</f>
        <v>0.8125</v>
      </c>
      <c r="I28">
        <f t="shared" si="4"/>
        <v>0.95833333333333337</v>
      </c>
      <c r="J28">
        <f t="shared" si="4"/>
        <v>0.81944444444444431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D9D7-FCD7-CB47-87C5-6485A070504D}">
  <dimension ref="A1:F5"/>
  <sheetViews>
    <sheetView tabSelected="1" workbookViewId="0">
      <selection activeCell="C5" sqref="C5"/>
    </sheetView>
  </sheetViews>
  <sheetFormatPr baseColWidth="10" defaultRowHeight="14.5" x14ac:dyDescent="0.35"/>
  <cols>
    <col min="1" max="1" width="13.7265625" customWidth="1"/>
    <col min="2" max="2" width="11.54296875" customWidth="1"/>
    <col min="3" max="3" width="8.26953125" bestFit="1" customWidth="1"/>
    <col min="4" max="4" width="8.7265625" bestFit="1" customWidth="1"/>
    <col min="5" max="5" width="6" bestFit="1" customWidth="1"/>
    <col min="6" max="6" width="9.90625" bestFit="1" customWidth="1"/>
  </cols>
  <sheetData>
    <row r="1" spans="1:6" x14ac:dyDescent="0.35">
      <c r="A1" s="2" t="s">
        <v>211</v>
      </c>
      <c r="B1" s="2" t="s">
        <v>0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35">
      <c r="A2" s="2">
        <v>26</v>
      </c>
      <c r="B2" s="2" t="s">
        <v>212</v>
      </c>
      <c r="C2" s="6">
        <f>'Almond tree results'!G30</f>
        <v>0.99260355029585789</v>
      </c>
      <c r="D2" s="6">
        <f>'Almond tree results'!H30</f>
        <v>0.84615384615384615</v>
      </c>
      <c r="E2" s="6">
        <f>'Almond tree results'!I30</f>
        <v>0.88461538461538458</v>
      </c>
      <c r="F2" s="6">
        <f>'Almond tree results'!J30</f>
        <v>0.85897435897435903</v>
      </c>
    </row>
    <row r="3" spans="1:6" x14ac:dyDescent="0.35">
      <c r="A3" s="2">
        <v>25</v>
      </c>
      <c r="B3" s="2" t="s">
        <v>213</v>
      </c>
      <c r="C3" s="6">
        <f>'Olive tree results'!G29</f>
        <v>0.97440000000000027</v>
      </c>
      <c r="D3" s="6">
        <f>'Olive tree results'!H29</f>
        <v>0.46</v>
      </c>
      <c r="E3" s="6">
        <f>'Olive tree results'!I29</f>
        <v>0.48</v>
      </c>
      <c r="F3" s="6">
        <f>'Olive tree results'!J29</f>
        <v>0.46666666666666673</v>
      </c>
    </row>
    <row r="4" spans="1:6" x14ac:dyDescent="0.35">
      <c r="A4" s="2">
        <v>24</v>
      </c>
      <c r="B4" s="2" t="s">
        <v>214</v>
      </c>
      <c r="C4" s="6">
        <f>'Grape vine results'!G28</f>
        <v>0.99652777777777768</v>
      </c>
      <c r="D4" s="6">
        <f>'Grape vine results'!H28</f>
        <v>0.8125</v>
      </c>
      <c r="E4" s="6">
        <f>'Grape vine results'!I28</f>
        <v>0.95833333333333337</v>
      </c>
      <c r="F4" s="6">
        <f>'Grape vine results'!J28</f>
        <v>0.81944444444444431</v>
      </c>
    </row>
    <row r="5" spans="1:6" x14ac:dyDescent="0.35">
      <c r="B5" s="2" t="s">
        <v>210</v>
      </c>
      <c r="C5" s="5">
        <f>(C2*$A$2+C3*$A$3+C4*$A$4)/SUM($A$2:$A$4)</f>
        <v>0.98779145299145299</v>
      </c>
      <c r="D5" s="5">
        <f t="shared" ref="D5:F5" si="0">(D2*$A$2+D3*$A$3+D4*$A$4)/SUM($A$2:$A$4)</f>
        <v>0.70666666666666667</v>
      </c>
      <c r="E5" s="5">
        <f t="shared" si="0"/>
        <v>0.77333333333333332</v>
      </c>
      <c r="F5" s="5">
        <f t="shared" si="0"/>
        <v>0.7155555555555555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Almond tree</vt:lpstr>
      <vt:lpstr>Almond tree results</vt:lpstr>
      <vt:lpstr>Olive tree</vt:lpstr>
      <vt:lpstr>Olive tree results</vt:lpstr>
      <vt:lpstr>Grape vine</vt:lpstr>
      <vt:lpstr>Grape vine results</vt:lpstr>
      <vt:lpstr>Aggregated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fgs22002</dc:creator>
  <cp:lastModifiedBy>Paco García</cp:lastModifiedBy>
  <dcterms:created xsi:type="dcterms:W3CDTF">2015-06-05T18:19:34Z</dcterms:created>
  <dcterms:modified xsi:type="dcterms:W3CDTF">2020-11-07T11:17:11Z</dcterms:modified>
</cp:coreProperties>
</file>